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filterPrivacy="1"/>
  <xr:revisionPtr revIDLastSave="0" documentId="13_ncr:1_{50A61EA3-436E-4CE2-84C4-5470AB199B82}" xr6:coauthVersionLast="36" xr6:coauthVersionMax="36" xr10:uidLastSave="{00000000-0000-0000-0000-000000000000}"/>
  <bookViews>
    <workbookView xWindow="0" yWindow="0" windowWidth="28800" windowHeight="12105" tabRatio="772" firstSheet="3" activeTab="5" xr2:uid="{00000000-000D-0000-FFFF-FFFF00000000}"/>
  </bookViews>
  <sheets>
    <sheet name="Policy for Pipeline" sheetId="1" state="hidden" r:id="rId1"/>
    <sheet name="Policy for Pipeline_floater" sheetId="5" state="hidden" r:id="rId2"/>
    <sheet name="Policy for Pipeline -Std-Old" sheetId="4" state="hidden" r:id="rId3"/>
    <sheet name="Policy for Pipeline -Std" sheetId="6" r:id="rId4"/>
    <sheet name="Policy for Stations" sheetId="2" r:id="rId5"/>
    <sheet name="Policy for Burglary" sheetId="7" r:id="rId6"/>
  </sheets>
  <definedNames>
    <definedName name="_xlnm.Print_Area" localSheetId="3">'Policy for Pipeline -Std'!$B$1:$E$401</definedName>
    <definedName name="_xlnm.Print_Area" localSheetId="2">'Policy for Pipeline -Std-Old'!$B$1:$E$29</definedName>
    <definedName name="_xlnm.Print_Area" localSheetId="1">'Policy for Pipeline_floater'!$B$1:$E$397</definedName>
    <definedName name="_xlnm.Print_Titles" localSheetId="4">'Policy for Stations'!$2:$4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J132" i="7" l="1"/>
  <c r="AJ129" i="7"/>
  <c r="C148" i="7"/>
  <c r="F155" i="7"/>
  <c r="F154" i="7"/>
  <c r="C152" i="7"/>
  <c r="F151" i="7"/>
  <c r="F150" i="7"/>
  <c r="C150" i="7"/>
  <c r="F149" i="7"/>
  <c r="AG142" i="7"/>
  <c r="AE142" i="7"/>
  <c r="AD142" i="7"/>
  <c r="AC142" i="7"/>
  <c r="AC1" i="7" s="1"/>
  <c r="AB142" i="7"/>
  <c r="AB1" i="7" s="1"/>
  <c r="AA142" i="7"/>
  <c r="AA1" i="7" s="1"/>
  <c r="Z142" i="7"/>
  <c r="X142" i="7"/>
  <c r="V142" i="7"/>
  <c r="V1" i="7" s="1"/>
  <c r="U142" i="7"/>
  <c r="T142" i="7"/>
  <c r="S142" i="7"/>
  <c r="R142" i="7"/>
  <c r="Q142" i="7"/>
  <c r="P142" i="7"/>
  <c r="O142" i="7"/>
  <c r="M142" i="7"/>
  <c r="C154" i="7" s="1"/>
  <c r="L142" i="7"/>
  <c r="C153" i="7" s="1"/>
  <c r="J142" i="7"/>
  <c r="I142" i="7"/>
  <c r="I1" i="7" s="1"/>
  <c r="H142" i="7"/>
  <c r="C149" i="7" s="1"/>
  <c r="G142" i="7"/>
  <c r="F142" i="7"/>
  <c r="F1" i="7" s="1"/>
  <c r="E142" i="7"/>
  <c r="D142" i="7"/>
  <c r="D1" i="7" s="1"/>
  <c r="C142" i="7"/>
  <c r="A141" i="7"/>
  <c r="AJ141" i="7" s="1"/>
  <c r="A140" i="7"/>
  <c r="F153" i="7" s="1"/>
  <c r="A139" i="7"/>
  <c r="A138" i="7"/>
  <c r="AJ138" i="7" s="1"/>
  <c r="A137" i="7"/>
  <c r="AJ137" i="7" s="1"/>
  <c r="A136" i="7"/>
  <c r="AJ136" i="7" s="1"/>
  <c r="A135" i="7"/>
  <c r="AJ135" i="7" s="1"/>
  <c r="A134" i="7"/>
  <c r="AJ134" i="7" s="1"/>
  <c r="A133" i="7"/>
  <c r="AJ133" i="7" s="1"/>
  <c r="A132" i="7"/>
  <c r="A131" i="7"/>
  <c r="AJ131" i="7" s="1"/>
  <c r="A130" i="7"/>
  <c r="AJ130" i="7" s="1"/>
  <c r="A129" i="7"/>
  <c r="A128" i="7"/>
  <c r="AJ128" i="7" s="1"/>
  <c r="A127" i="7"/>
  <c r="AJ127" i="7" s="1"/>
  <c r="A126" i="7"/>
  <c r="AJ126" i="7" s="1"/>
  <c r="A125" i="7"/>
  <c r="AJ125" i="7" s="1"/>
  <c r="A124" i="7"/>
  <c r="AJ124" i="7" s="1"/>
  <c r="A123" i="7"/>
  <c r="AJ123" i="7" s="1"/>
  <c r="A122" i="7"/>
  <c r="AJ122" i="7" s="1"/>
  <c r="A121" i="7"/>
  <c r="AJ121" i="7" s="1"/>
  <c r="A120" i="7"/>
  <c r="AJ120" i="7" s="1"/>
  <c r="A119" i="7"/>
  <c r="AJ119" i="7" s="1"/>
  <c r="A118" i="7"/>
  <c r="AJ118" i="7" s="1"/>
  <c r="A117" i="7"/>
  <c r="AJ117" i="7" s="1"/>
  <c r="A116" i="7"/>
  <c r="AJ116" i="7" s="1"/>
  <c r="A115" i="7"/>
  <c r="AJ115" i="7" s="1"/>
  <c r="A114" i="7"/>
  <c r="AJ114" i="7" s="1"/>
  <c r="A113" i="7"/>
  <c r="AJ113" i="7" s="1"/>
  <c r="A112" i="7"/>
  <c r="AJ112" i="7" s="1"/>
  <c r="A111" i="7"/>
  <c r="AJ111" i="7" s="1"/>
  <c r="A110" i="7"/>
  <c r="AJ110" i="7" s="1"/>
  <c r="A109" i="7"/>
  <c r="AJ109" i="7" s="1"/>
  <c r="A108" i="7"/>
  <c r="AJ108" i="7" s="1"/>
  <c r="A107" i="7"/>
  <c r="AJ107" i="7" s="1"/>
  <c r="A106" i="7"/>
  <c r="AJ106" i="7" s="1"/>
  <c r="A105" i="7"/>
  <c r="AJ105" i="7" s="1"/>
  <c r="A104" i="7"/>
  <c r="AJ104" i="7" s="1"/>
  <c r="A103" i="7"/>
  <c r="AJ103" i="7" s="1"/>
  <c r="A102" i="7"/>
  <c r="AJ102" i="7" s="1"/>
  <c r="A101" i="7"/>
  <c r="AJ101" i="7" s="1"/>
  <c r="A100" i="7"/>
  <c r="AJ100" i="7" s="1"/>
  <c r="A99" i="7"/>
  <c r="AJ99" i="7" s="1"/>
  <c r="A98" i="7"/>
  <c r="AJ98" i="7" s="1"/>
  <c r="A97" i="7"/>
  <c r="AJ97" i="7" s="1"/>
  <c r="A96" i="7"/>
  <c r="AJ96" i="7" s="1"/>
  <c r="A95" i="7"/>
  <c r="AJ95" i="7" s="1"/>
  <c r="A94" i="7"/>
  <c r="AJ94" i="7" s="1"/>
  <c r="A93" i="7"/>
  <c r="AJ93" i="7" s="1"/>
  <c r="A92" i="7"/>
  <c r="AJ92" i="7" s="1"/>
  <c r="A91" i="7"/>
  <c r="AJ91" i="7" s="1"/>
  <c r="A90" i="7"/>
  <c r="AJ90" i="7" s="1"/>
  <c r="A89" i="7"/>
  <c r="AJ89" i="7" s="1"/>
  <c r="A88" i="7"/>
  <c r="AJ88" i="7" s="1"/>
  <c r="A87" i="7"/>
  <c r="AJ87" i="7" s="1"/>
  <c r="A86" i="7"/>
  <c r="AJ86" i="7" s="1"/>
  <c r="A85" i="7"/>
  <c r="AJ85" i="7" s="1"/>
  <c r="A84" i="7"/>
  <c r="AJ84" i="7" s="1"/>
  <c r="A83" i="7"/>
  <c r="AJ83" i="7" s="1"/>
  <c r="A82" i="7"/>
  <c r="AJ82" i="7" s="1"/>
  <c r="A81" i="7"/>
  <c r="AJ81" i="7" s="1"/>
  <c r="A80" i="7"/>
  <c r="AJ80" i="7" s="1"/>
  <c r="A79" i="7"/>
  <c r="AJ79" i="7" s="1"/>
  <c r="A78" i="7"/>
  <c r="AJ78" i="7" s="1"/>
  <c r="A77" i="7"/>
  <c r="AJ77" i="7" s="1"/>
  <c r="A76" i="7"/>
  <c r="AJ76" i="7" s="1"/>
  <c r="A75" i="7"/>
  <c r="AJ75" i="7" s="1"/>
  <c r="A74" i="7"/>
  <c r="AJ74" i="7" s="1"/>
  <c r="A73" i="7"/>
  <c r="AJ73" i="7" s="1"/>
  <c r="A72" i="7"/>
  <c r="AJ72" i="7" s="1"/>
  <c r="A71" i="7"/>
  <c r="AJ71" i="7" s="1"/>
  <c r="A70" i="7"/>
  <c r="AJ70" i="7" s="1"/>
  <c r="A69" i="7"/>
  <c r="AJ69" i="7" s="1"/>
  <c r="A68" i="7"/>
  <c r="AJ68" i="7" s="1"/>
  <c r="A67" i="7"/>
  <c r="AJ67" i="7" s="1"/>
  <c r="A66" i="7"/>
  <c r="AJ66" i="7" s="1"/>
  <c r="A65" i="7"/>
  <c r="AJ65" i="7" s="1"/>
  <c r="A64" i="7"/>
  <c r="AJ64" i="7" s="1"/>
  <c r="A63" i="7"/>
  <c r="AJ63" i="7" s="1"/>
  <c r="A62" i="7"/>
  <c r="AJ62" i="7" s="1"/>
  <c r="A61" i="7"/>
  <c r="AJ61" i="7" s="1"/>
  <c r="A60" i="7"/>
  <c r="AJ60" i="7" s="1"/>
  <c r="A59" i="7"/>
  <c r="AJ59" i="7" s="1"/>
  <c r="A58" i="7"/>
  <c r="AJ58" i="7" s="1"/>
  <c r="A57" i="7"/>
  <c r="AJ57" i="7" s="1"/>
  <c r="A56" i="7"/>
  <c r="AJ56" i="7" s="1"/>
  <c r="A55" i="7"/>
  <c r="AJ55" i="7" s="1"/>
  <c r="A54" i="7"/>
  <c r="AJ54" i="7" s="1"/>
  <c r="A53" i="7"/>
  <c r="AJ53" i="7" s="1"/>
  <c r="A52" i="7"/>
  <c r="AJ52" i="7" s="1"/>
  <c r="A51" i="7"/>
  <c r="AJ51" i="7" s="1"/>
  <c r="A50" i="7"/>
  <c r="AJ50" i="7" s="1"/>
  <c r="A49" i="7"/>
  <c r="AJ49" i="7" s="1"/>
  <c r="A48" i="7"/>
  <c r="AJ48" i="7" s="1"/>
  <c r="A47" i="7"/>
  <c r="AJ47" i="7" s="1"/>
  <c r="A46" i="7"/>
  <c r="AJ46" i="7" s="1"/>
  <c r="A45" i="7"/>
  <c r="AJ45" i="7" s="1"/>
  <c r="A44" i="7"/>
  <c r="AJ44" i="7" s="1"/>
  <c r="A43" i="7"/>
  <c r="AJ43" i="7" s="1"/>
  <c r="A42" i="7"/>
  <c r="AJ42" i="7" s="1"/>
  <c r="A41" i="7"/>
  <c r="AJ41" i="7" s="1"/>
  <c r="A40" i="7"/>
  <c r="AJ40" i="7" s="1"/>
  <c r="A39" i="7"/>
  <c r="AJ39" i="7" s="1"/>
  <c r="A38" i="7"/>
  <c r="AJ38" i="7" s="1"/>
  <c r="A37" i="7"/>
  <c r="AJ37" i="7" s="1"/>
  <c r="A36" i="7"/>
  <c r="AJ36" i="7" s="1"/>
  <c r="A35" i="7"/>
  <c r="AJ35" i="7" s="1"/>
  <c r="A34" i="7"/>
  <c r="AJ34" i="7" s="1"/>
  <c r="A33" i="7"/>
  <c r="AJ33" i="7" s="1"/>
  <c r="A32" i="7"/>
  <c r="AJ32" i="7" s="1"/>
  <c r="A31" i="7"/>
  <c r="AJ31" i="7" s="1"/>
  <c r="A30" i="7"/>
  <c r="AJ30" i="7" s="1"/>
  <c r="A29" i="7"/>
  <c r="AJ29" i="7" s="1"/>
  <c r="A28" i="7"/>
  <c r="AJ28" i="7" s="1"/>
  <c r="A27" i="7"/>
  <c r="AJ27" i="7" s="1"/>
  <c r="A26" i="7"/>
  <c r="AJ26" i="7" s="1"/>
  <c r="A25" i="7"/>
  <c r="AJ25" i="7" s="1"/>
  <c r="A24" i="7"/>
  <c r="AJ24" i="7" s="1"/>
  <c r="A23" i="7"/>
  <c r="AJ23" i="7" s="1"/>
  <c r="A22" i="7"/>
  <c r="AJ22" i="7" s="1"/>
  <c r="A21" i="7"/>
  <c r="AJ21" i="7" s="1"/>
  <c r="A20" i="7"/>
  <c r="AJ20" i="7" s="1"/>
  <c r="A19" i="7"/>
  <c r="AJ19" i="7" s="1"/>
  <c r="A18" i="7"/>
  <c r="AJ18" i="7" s="1"/>
  <c r="A17" i="7"/>
  <c r="AJ17" i="7" s="1"/>
  <c r="A16" i="7"/>
  <c r="AJ16" i="7" s="1"/>
  <c r="A15" i="7"/>
  <c r="AJ15" i="7" s="1"/>
  <c r="A14" i="7"/>
  <c r="AJ14" i="7" s="1"/>
  <c r="A13" i="7"/>
  <c r="AJ13" i="7" s="1"/>
  <c r="A12" i="7"/>
  <c r="AJ12" i="7" s="1"/>
  <c r="A11" i="7"/>
  <c r="AJ11" i="7" s="1"/>
  <c r="A10" i="7"/>
  <c r="AJ10" i="7" s="1"/>
  <c r="A9" i="7"/>
  <c r="AJ9" i="7" s="1"/>
  <c r="A8" i="7"/>
  <c r="A7" i="7"/>
  <c r="AJ7" i="7" s="1"/>
  <c r="A6" i="7"/>
  <c r="AJ6" i="7" s="1"/>
  <c r="A5" i="7"/>
  <c r="AJ5" i="7" s="1"/>
  <c r="AG1" i="7"/>
  <c r="T1" i="7"/>
  <c r="S1" i="7"/>
  <c r="R1" i="7"/>
  <c r="E1" i="7"/>
  <c r="AJ143" i="7" l="1"/>
  <c r="F156" i="7"/>
  <c r="M1" i="7"/>
  <c r="X1" i="7"/>
  <c r="L1" i="7"/>
  <c r="AJ139" i="7"/>
  <c r="H1" i="7"/>
  <c r="F152" i="7"/>
  <c r="C151" i="7"/>
  <c r="AJ140" i="7"/>
  <c r="AJ142" i="7" s="1"/>
  <c r="AJ145" i="7" s="1"/>
  <c r="F148" i="7"/>
  <c r="J1" i="7"/>
  <c r="Z1" i="7"/>
  <c r="P1" i="7"/>
  <c r="AD1" i="7"/>
  <c r="AJ8" i="7"/>
  <c r="O1" i="7"/>
  <c r="C1" i="7"/>
  <c r="Q1" i="7"/>
  <c r="AE1" i="7"/>
  <c r="G1" i="7"/>
  <c r="U1" i="7"/>
  <c r="AG123" i="2"/>
  <c r="AG122" i="2"/>
  <c r="AG121" i="2"/>
  <c r="AG120" i="2"/>
  <c r="AG119" i="2"/>
  <c r="AG118" i="2"/>
  <c r="AG117" i="2"/>
  <c r="AG116" i="2"/>
  <c r="AG115" i="2"/>
  <c r="AG114" i="2"/>
  <c r="AG113" i="2"/>
  <c r="AG112" i="2"/>
  <c r="AG111" i="2"/>
  <c r="AG110" i="2"/>
  <c r="AG109" i="2"/>
  <c r="AG108" i="2"/>
  <c r="AG107" i="2"/>
  <c r="AG106" i="2"/>
  <c r="AG105" i="2"/>
  <c r="AG104" i="2"/>
  <c r="AG103" i="2"/>
  <c r="AG102" i="2"/>
  <c r="AG101" i="2"/>
  <c r="AG100" i="2"/>
  <c r="AG99" i="2"/>
  <c r="AG98" i="2"/>
  <c r="AG97" i="2"/>
  <c r="AG96" i="2"/>
  <c r="AG95" i="2"/>
  <c r="AG94" i="2"/>
  <c r="AG93" i="2"/>
  <c r="AG92" i="2"/>
  <c r="AG91" i="2"/>
  <c r="AG90" i="2"/>
  <c r="AG89" i="2"/>
  <c r="AG88" i="2"/>
  <c r="AG87" i="2"/>
  <c r="AG86" i="2"/>
  <c r="AG85" i="2"/>
  <c r="AG84" i="2"/>
  <c r="AG83" i="2"/>
  <c r="AG82" i="2"/>
  <c r="AG81" i="2"/>
  <c r="AG80" i="2"/>
  <c r="AG79" i="2"/>
  <c r="AG78" i="2"/>
  <c r="AG77" i="2"/>
  <c r="AG76" i="2"/>
  <c r="AG75" i="2"/>
  <c r="AG74" i="2"/>
  <c r="AG73" i="2"/>
  <c r="AG72" i="2"/>
  <c r="AG71" i="2"/>
  <c r="AG70" i="2"/>
  <c r="AG69" i="2"/>
  <c r="AG68" i="2"/>
  <c r="AG67" i="2"/>
  <c r="AG66" i="2"/>
  <c r="AG65" i="2"/>
  <c r="AG64" i="2"/>
  <c r="AG63" i="2"/>
  <c r="AG62" i="2"/>
  <c r="AG61" i="2"/>
  <c r="AG60" i="2"/>
  <c r="AG59" i="2"/>
  <c r="AG58" i="2"/>
  <c r="AG57" i="2"/>
  <c r="AG56" i="2"/>
  <c r="AG55" i="2"/>
  <c r="AG54" i="2"/>
  <c r="AG53" i="2"/>
  <c r="AG52" i="2"/>
  <c r="AG51" i="2"/>
  <c r="AG50" i="2"/>
  <c r="AG49" i="2"/>
  <c r="AG48" i="2"/>
  <c r="AG47" i="2"/>
  <c r="AG46" i="2"/>
  <c r="AG45" i="2"/>
  <c r="AG44" i="2"/>
  <c r="AG43" i="2"/>
  <c r="AG42" i="2"/>
  <c r="AG41" i="2"/>
  <c r="AG40" i="2"/>
  <c r="AG39" i="2"/>
  <c r="AG38" i="2"/>
  <c r="AG37" i="2"/>
  <c r="AG36" i="2"/>
  <c r="AG35" i="2"/>
  <c r="AG34" i="2"/>
  <c r="AG33" i="2"/>
  <c r="AG32" i="2"/>
  <c r="AG31" i="2"/>
  <c r="AG30" i="2"/>
  <c r="AG29" i="2"/>
  <c r="AG28" i="2"/>
  <c r="AG27" i="2"/>
  <c r="AG26" i="2"/>
  <c r="AG25" i="2"/>
  <c r="AG24" i="2"/>
  <c r="AG23" i="2"/>
  <c r="AG22" i="2"/>
  <c r="AG21" i="2"/>
  <c r="AG20" i="2"/>
  <c r="AG19" i="2"/>
  <c r="AG18" i="2"/>
  <c r="AG17" i="2"/>
  <c r="AG16" i="2"/>
  <c r="AG15" i="2"/>
  <c r="AG14" i="2"/>
  <c r="AG13" i="2"/>
  <c r="AG12" i="2"/>
  <c r="AG11" i="2"/>
  <c r="AG10" i="2"/>
  <c r="AG9" i="2"/>
  <c r="AG8" i="2"/>
  <c r="AG7" i="2"/>
  <c r="AG6" i="2"/>
  <c r="AG5" i="2"/>
  <c r="D61" i="6"/>
  <c r="D71" i="6"/>
  <c r="D386" i="6"/>
  <c r="F159" i="7" l="1"/>
  <c r="C155" i="7"/>
  <c r="AL148" i="7"/>
  <c r="E400" i="6" l="1"/>
  <c r="AG126" i="2" l="1"/>
  <c r="AG125" i="2"/>
  <c r="AG124" i="2"/>
  <c r="F10" i="6" l="1"/>
  <c r="H10" i="6" s="1"/>
  <c r="F62" i="6"/>
  <c r="H62" i="6" s="1"/>
  <c r="F73" i="6"/>
  <c r="H73" i="6" s="1"/>
  <c r="E395" i="6"/>
  <c r="E399" i="6" s="1"/>
  <c r="D395" i="6"/>
  <c r="E398" i="6" l="1"/>
  <c r="C395" i="6"/>
  <c r="E397" i="6" s="1"/>
  <c r="E401" i="6" s="1"/>
  <c r="AG133" i="2"/>
  <c r="E15" i="2" l="1"/>
  <c r="AG128" i="2" l="1"/>
  <c r="I128" i="2" l="1"/>
  <c r="I1" i="2" s="1"/>
  <c r="AE128" i="2" l="1"/>
  <c r="AE1" i="2" s="1"/>
  <c r="AD128" i="2"/>
  <c r="AD1" i="2" s="1"/>
  <c r="AC128" i="2"/>
  <c r="AC1" i="2" s="1"/>
  <c r="AB128" i="2"/>
  <c r="AB1" i="2" s="1"/>
  <c r="AA128" i="2"/>
  <c r="AA1" i="2" s="1"/>
  <c r="Z128" i="2"/>
  <c r="Z1" i="2" s="1"/>
  <c r="V128" i="2"/>
  <c r="U128" i="2"/>
  <c r="T128" i="2"/>
  <c r="S128" i="2"/>
  <c r="R128" i="2"/>
  <c r="Q128" i="2"/>
  <c r="P128" i="2"/>
  <c r="O128" i="2"/>
  <c r="M128" i="2"/>
  <c r="M1" i="2" s="1"/>
  <c r="L128" i="2"/>
  <c r="L1" i="2" s="1"/>
  <c r="J128" i="2"/>
  <c r="J1" i="2" s="1"/>
  <c r="H128" i="2"/>
  <c r="H1" i="2" s="1"/>
  <c r="G128" i="2"/>
  <c r="F128" i="2"/>
  <c r="E128" i="2"/>
  <c r="D128" i="2"/>
  <c r="D1" i="2" s="1"/>
  <c r="C128" i="2"/>
  <c r="C1" i="2" s="1"/>
  <c r="V1" i="2" l="1"/>
  <c r="T1" i="2"/>
  <c r="Q1" i="2"/>
  <c r="R1" i="2"/>
  <c r="S1" i="2"/>
  <c r="U1" i="2"/>
  <c r="O1" i="2"/>
  <c r="P1" i="2"/>
  <c r="F1" i="2"/>
  <c r="E1" i="2"/>
  <c r="G1" i="2"/>
  <c r="J129" i="2"/>
  <c r="X128" i="2"/>
  <c r="X1" i="2" s="1"/>
  <c r="E23" i="4"/>
  <c r="E27" i="4" s="1"/>
  <c r="D23" i="4"/>
  <c r="E26" i="4" s="1"/>
  <c r="C23" i="4"/>
  <c r="E25" i="4" s="1"/>
  <c r="E396" i="5"/>
  <c r="E29" i="4" l="1"/>
  <c r="E391" i="5"/>
  <c r="E395" i="5" s="1"/>
  <c r="D391" i="5"/>
  <c r="E394" i="5" s="1"/>
  <c r="C391" i="5"/>
  <c r="E393" i="5" s="1"/>
  <c r="E397" i="5" l="1"/>
  <c r="E24" i="1"/>
  <c r="C132" i="2" l="1"/>
  <c r="AG132" i="2" s="1"/>
  <c r="D19" i="1"/>
  <c r="E22" i="1" s="1"/>
  <c r="C19" i="1"/>
  <c r="E21" i="1" s="1"/>
  <c r="E19" i="1"/>
  <c r="E23" i="1" s="1"/>
  <c r="C131" i="2" l="1"/>
  <c r="E25" i="1"/>
  <c r="C134" i="2" l="1"/>
  <c r="AG131" i="2"/>
  <c r="AG134" i="2" s="1"/>
</calcChain>
</file>

<file path=xl/sharedStrings.xml><?xml version="1.0" encoding="utf-8"?>
<sst xmlns="http://schemas.openxmlformats.org/spreadsheetml/2006/main" count="1931" uniqueCount="561">
  <si>
    <t>Plant &amp; Machinery</t>
  </si>
  <si>
    <t>Steel Pipeline &amp; Fittings</t>
  </si>
  <si>
    <t>MDPE Pipeline</t>
  </si>
  <si>
    <t>District Regulating Station</t>
  </si>
  <si>
    <t>Steel Pipeline(Indore, Pithampur)</t>
  </si>
  <si>
    <t>Steel Pipeline(Ujjain)</t>
  </si>
  <si>
    <t>Steel Pipeline(Gwalior)</t>
  </si>
  <si>
    <t>MDPE Pipeline (Indore, Pithampur)</t>
  </si>
  <si>
    <t>MDPE Pipeline (Ujjain)</t>
  </si>
  <si>
    <t>MDPE Pipeline (Gwalior)</t>
  </si>
  <si>
    <t>Kalani Nagar &amp; Narayan Bagh, Indore</t>
  </si>
  <si>
    <t>Indore(Meter &amp; Regulators)</t>
  </si>
  <si>
    <t>Gwalior (Meter &amp; Regulators)</t>
  </si>
  <si>
    <t>Ujjain (Meter &amp; Regulators)</t>
  </si>
  <si>
    <t>Teen Imli, Indore</t>
  </si>
  <si>
    <t>Near Fortune Landmark</t>
  </si>
  <si>
    <t>Bengali Square</t>
  </si>
  <si>
    <t>Mother Station and Daughter Stations ( (i)Supreme Auto , (ii)GopiKishan , (iii)P.C.Auto , (iv)Devsara Filling Station, Ujjain, (v) Kasyap &amp; Co.</t>
  </si>
  <si>
    <t>Mother Station, Gwalior</t>
  </si>
  <si>
    <t>Mother Station Ujjain</t>
  </si>
  <si>
    <t>Mother Station Pithampur</t>
  </si>
  <si>
    <t>Policy for Pipeline</t>
  </si>
  <si>
    <t>Note:1 Calculation for Policy</t>
  </si>
  <si>
    <t>(A)</t>
  </si>
  <si>
    <t>Steel Pipeline</t>
  </si>
  <si>
    <t>Add</t>
  </si>
  <si>
    <t>DRS</t>
  </si>
  <si>
    <t>Total</t>
  </si>
  <si>
    <t>Policy for Stations</t>
  </si>
  <si>
    <t>S.S. Tubing</t>
  </si>
  <si>
    <t>CNG BUS  Dispenser (NP)</t>
  </si>
  <si>
    <t>Car Dispensers</t>
  </si>
  <si>
    <t>Compressors</t>
  </si>
  <si>
    <t>Odourisation Unit</t>
  </si>
  <si>
    <t>Fire Extinguisher</t>
  </si>
  <si>
    <t>Gas Detector</t>
  </si>
  <si>
    <t>Online Station - ICTSL</t>
  </si>
  <si>
    <t>Online Station - R.B.Filling, Indore</t>
  </si>
  <si>
    <t>Online Station -Kimtee, Indore</t>
  </si>
  <si>
    <t>Online Station -Kakashree, Indore</t>
  </si>
  <si>
    <t>Online Station - 15, Batilion Petrol Pump</t>
  </si>
  <si>
    <t>Online Station - Sai Prem,Chandan nagar , Indore</t>
  </si>
  <si>
    <t>Online Station - Parsedia Petrol Pump, Gwalior</t>
  </si>
  <si>
    <t>Online Station Musakhedi, Indore</t>
  </si>
  <si>
    <t>Online Station-Shakti, Indore</t>
  </si>
  <si>
    <t>Online Station, DRP Line-Gwalior</t>
  </si>
  <si>
    <t>Online Station, Suprime, Indore</t>
  </si>
  <si>
    <t>Online Station, GC Auto, Indore</t>
  </si>
  <si>
    <t>Daughter Station - Poass, Indore</t>
  </si>
  <si>
    <t>Daughter Station - Uttam Filling Station, Mhow, Indore</t>
  </si>
  <si>
    <t>Daughter Station - Madhur Filling Station, Indore</t>
  </si>
  <si>
    <t>Daughter Station - Gurjeet Auto Filling Station, Gwalior</t>
  </si>
  <si>
    <t>Daughter Station-PTS Petrol Pump, Musakhedi, Indore</t>
  </si>
  <si>
    <t>Daughter Station-Ranwasa</t>
  </si>
  <si>
    <t>Daughter Station-Agar Naka, Ujjian</t>
  </si>
  <si>
    <t>Daughter Station-Ananya, Indore</t>
  </si>
  <si>
    <t>Daughter Station-Paint Petrol., Indore</t>
  </si>
  <si>
    <t>Daughter Station-Pravah, Ujjain</t>
  </si>
  <si>
    <t>Daughter Station, Harilila-Gwalior</t>
  </si>
  <si>
    <t>Daughter Station - Soni &amp; Sone, Arjun Baroda, Indore</t>
  </si>
  <si>
    <t xml:space="preserve">Online Indu Filling Station </t>
  </si>
  <si>
    <t>Online Bhavani Shankar Petroleum Co.</t>
  </si>
  <si>
    <t>Online Malviya Petrol pump</t>
  </si>
  <si>
    <t>Vaishya &amp; Mukharjee</t>
  </si>
  <si>
    <t>Krishna Services</t>
  </si>
  <si>
    <t>Gopikishan Chhogalal HSD</t>
  </si>
  <si>
    <t>Mahesh Auto And Services</t>
  </si>
  <si>
    <t>Maa Parvati Fuel Point</t>
  </si>
  <si>
    <t xml:space="preserve">ML&amp; Sons </t>
  </si>
  <si>
    <t>1st Battalion</t>
  </si>
  <si>
    <t>Patidar Fuel</t>
  </si>
  <si>
    <t>Maa Preeti</t>
  </si>
  <si>
    <t>ML&amp; Sons , Rau</t>
  </si>
  <si>
    <t>Leasehold Land</t>
  </si>
  <si>
    <t>Building &amp; Civil Structure</t>
  </si>
  <si>
    <t>Land &amp; Building</t>
  </si>
  <si>
    <t>Printer &amp; Fax Machine</t>
  </si>
  <si>
    <t>EPBX System</t>
  </si>
  <si>
    <t>Water Purifier</t>
  </si>
  <si>
    <t>Storages and Cabinets</t>
  </si>
  <si>
    <t xml:space="preserve">Electrical Fittings </t>
  </si>
  <si>
    <t>Office Furniture, Equipment</t>
  </si>
  <si>
    <t>CCTV Camera</t>
  </si>
  <si>
    <t>Video Conferancing</t>
  </si>
  <si>
    <t>Furniture &amp; Fixtures</t>
  </si>
  <si>
    <t>Gas Cylinders including Valves &amp; Regulators</t>
  </si>
  <si>
    <t>CNG Cascade</t>
  </si>
  <si>
    <t xml:space="preserve">Electrical and Other Equipment </t>
  </si>
  <si>
    <t>33 KVA Transmission Line</t>
  </si>
  <si>
    <t>Electrical Penal &amp; Lighting Pole</t>
  </si>
  <si>
    <t xml:space="preserve">UPS </t>
  </si>
  <si>
    <t>Inverter</t>
  </si>
  <si>
    <t>Air Conditioners</t>
  </si>
  <si>
    <t>Earthing</t>
  </si>
  <si>
    <t>All Mother Station,Daughter Station,Online Station</t>
  </si>
  <si>
    <t>Note1: Calculation For Burglary Policy :</t>
  </si>
  <si>
    <t>Add:- DRS</t>
  </si>
  <si>
    <t>Add:- Cascade on LCV</t>
  </si>
  <si>
    <t>ADD: Admin Office</t>
  </si>
  <si>
    <t>ADD: Store Item Indore</t>
  </si>
  <si>
    <t>Insurable Amount</t>
  </si>
  <si>
    <t>on LCV'S</t>
  </si>
  <si>
    <t>Computers</t>
  </si>
  <si>
    <t>Less: - Leasehold Land</t>
  </si>
  <si>
    <t>Add: -Stock - Indore warehouse</t>
  </si>
  <si>
    <t>.</t>
  </si>
  <si>
    <t>Pushkar Colony</t>
  </si>
  <si>
    <t>Shyam Nagar Colony</t>
  </si>
  <si>
    <t>Adarsh Puram Colony</t>
  </si>
  <si>
    <t>Kunj Vihar Colony Ph-2</t>
  </si>
  <si>
    <t>Kunj Vihar Colony Ph-1</t>
  </si>
  <si>
    <t>R J Puram colony &amp; Ram Dayal Nagar</t>
  </si>
  <si>
    <t>Govind Puri City Center</t>
  </si>
  <si>
    <t>DB Mall</t>
  </si>
  <si>
    <t>Bajaranf Vihar</t>
  </si>
  <si>
    <t>Shankutlapuri</t>
  </si>
  <si>
    <t>Mehra Colony</t>
  </si>
  <si>
    <t>Dushyant nagar</t>
  </si>
  <si>
    <t>Atul nagar</t>
  </si>
  <si>
    <t>Mehra Gaon</t>
  </si>
  <si>
    <t>Nitin Nagar</t>
  </si>
  <si>
    <t xml:space="preserve">Govind Puri </t>
  </si>
  <si>
    <t>Jiwaji University</t>
  </si>
  <si>
    <t>Leather Factory</t>
  </si>
  <si>
    <t>New Shankuntlapuri</t>
  </si>
  <si>
    <t>478 TO MOHAN NAGAR SCHOOL PARK</t>
  </si>
  <si>
    <t xml:space="preserve">HOUSE NO 12 TO 41 GANGA VIHAR </t>
  </si>
  <si>
    <t xml:space="preserve">HOUSE NO 32TO 40 GANGA VIHAR </t>
  </si>
  <si>
    <t xml:space="preserve">HOUSE NO 12 TO 23-A GANGA VIHAR </t>
  </si>
  <si>
    <t xml:space="preserve">BHAGIRATHI APARTMENT </t>
  </si>
  <si>
    <t>HIG -16A TO LIG 902   DARPAN COLONY THATIPUR GWL.</t>
  </si>
  <si>
    <t xml:space="preserve">B-38 TO A-6B, F-16 GOVIND PURI </t>
  </si>
  <si>
    <t xml:space="preserve">J-495 TO J-486, DARPAN COLONY </t>
  </si>
  <si>
    <t xml:space="preserve">J-578 TO J-608 DARPAN COLONY </t>
  </si>
  <si>
    <t>J-600 TO J-606 Darpan colony</t>
  </si>
  <si>
    <t xml:space="preserve">54 TO KRISHNA VIHAR TO B-6 NEW KRISHNA VIHAR </t>
  </si>
  <si>
    <t xml:space="preserve">SHAKSHI APPARTMENT SARIKA NAGAR </t>
  </si>
  <si>
    <t xml:space="preserve">GAYATRI VIHAR PARK 128 TO 1082 DARPAN COLONY </t>
  </si>
  <si>
    <t xml:space="preserve">17 NEW SHAKUNTALA PURI TO 76 DUSHYANT ANGAR </t>
  </si>
  <si>
    <t xml:space="preserve">472 SURESH NAGAR TO 521 SURESH NAGAR </t>
  </si>
  <si>
    <t xml:space="preserve">10 SHAKTI VIHAR TO 20 SHAKTI VIHAR </t>
  </si>
  <si>
    <t xml:space="preserve">HIG 16-A TO MIG 856 DARPAN COLONY </t>
  </si>
  <si>
    <t>B-13, GOVIND PURI</t>
  </si>
  <si>
    <t>New Shree Krishna Nagar Colony ,Kampoo</t>
  </si>
  <si>
    <t>Rishi Nagar,Kampoo</t>
  </si>
  <si>
    <t>Harigobind ka khet,  Surya Nagar, kampoo</t>
  </si>
  <si>
    <t>Masgid Galli,             Surya Nagar,Kampoo</t>
  </si>
  <si>
    <t>PAWAN SUTH</t>
  </si>
  <si>
    <t>MADHAV RAO SINDHIYA COLONY</t>
  </si>
  <si>
    <t>JIVAJI NAGAR</t>
  </si>
  <si>
    <t>Gayatri Vihar</t>
  </si>
  <si>
    <t>Orchid Green</t>
  </si>
  <si>
    <t>Fort view Colony</t>
  </si>
  <si>
    <t>Janakpuri H.No.73 To H.No.80</t>
  </si>
  <si>
    <t>Fort View Colony</t>
  </si>
  <si>
    <t>Natraj Hotal</t>
  </si>
  <si>
    <t>POLICE LINE</t>
  </si>
  <si>
    <t>YAMUNA NAGAR</t>
  </si>
  <si>
    <t>DARPAN COLONY LIG-353 TO J-299 &amp; J-288</t>
  </si>
  <si>
    <t>SABD PRATAP ASHRAM &amp; MAHAVEER COLONY</t>
  </si>
  <si>
    <t>NATRAJ ESTATE</t>
  </si>
  <si>
    <t>GOVINDPURI</t>
  </si>
  <si>
    <t>GARDEN HOMES PHAE-2 EXTENSION</t>
  </si>
  <si>
    <t>GARDEN HOME PHASE-1</t>
  </si>
  <si>
    <t>NEW SURESH NAGAR</t>
  </si>
  <si>
    <t>GARDEN HOMES</t>
  </si>
  <si>
    <t>Suresh nagar</t>
  </si>
  <si>
    <t>Darpan Colony</t>
  </si>
  <si>
    <t>Ganga vihar</t>
  </si>
  <si>
    <t>Haresh nagar</t>
  </si>
  <si>
    <t xml:space="preserve">Vinay nagar </t>
  </si>
  <si>
    <t>Anand Nagar</t>
  </si>
  <si>
    <t>Gayitri Vihar</t>
  </si>
  <si>
    <t>Sakti Vihar</t>
  </si>
  <si>
    <t>Sakuntla Puri</t>
  </si>
  <si>
    <t>Jiwaji Nagar</t>
  </si>
  <si>
    <t>Nehru Colony</t>
  </si>
  <si>
    <t>Gardan Home</t>
  </si>
  <si>
    <t>Jawahar Colony</t>
  </si>
  <si>
    <t>Shindi Colony</t>
  </si>
  <si>
    <t xml:space="preserve">Janakpuri </t>
  </si>
  <si>
    <t>Sakhi vihar</t>
  </si>
  <si>
    <t>Krishna Colony</t>
  </si>
  <si>
    <t>Surya vihar</t>
  </si>
  <si>
    <t>Masjid Wali Gali</t>
  </si>
  <si>
    <t xml:space="preserve">Lotus Villa </t>
  </si>
  <si>
    <t>Yashoda Reesidency</t>
  </si>
  <si>
    <t>Anil Bhatia</t>
  </si>
  <si>
    <t>Hanuman Nagar</t>
  </si>
  <si>
    <t xml:space="preserve">Glori villa </t>
  </si>
  <si>
    <t>P block shatabdipuram</t>
  </si>
  <si>
    <t xml:space="preserve"> DARPAN COLONY</t>
  </si>
  <si>
    <t xml:space="preserve"> HARIOM COLONY</t>
  </si>
  <si>
    <t xml:space="preserve">KRISHNA NAGAR </t>
  </si>
  <si>
    <t>KRISHNA VIHAR</t>
  </si>
  <si>
    <t>MODEL TOWN</t>
  </si>
  <si>
    <t xml:space="preserve">IIITM </t>
  </si>
  <si>
    <t>City garden socity , new jiwaji nagar</t>
  </si>
  <si>
    <t>Nehru Residency</t>
  </si>
  <si>
    <t>Haripuram colony, suresh nagar</t>
  </si>
  <si>
    <t>New jiwaji Nagar</t>
  </si>
  <si>
    <t xml:space="preserve">P &amp; T Colony </t>
  </si>
  <si>
    <t>G.D.A Duplex , new suresh nagar</t>
  </si>
  <si>
    <t>Rachna Nagar</t>
  </si>
  <si>
    <t>Adarsh Puram, Tomar Tent House</t>
  </si>
  <si>
    <t>Orchid Apparment</t>
  </si>
  <si>
    <t>Fort  Enclave</t>
  </si>
  <si>
    <t>Shankar Park, Suresh Nagar</t>
  </si>
  <si>
    <t>Krishna Nagar</t>
  </si>
  <si>
    <t>Dwarkadheesh Colony</t>
  </si>
  <si>
    <t>Bhagwan Colony</t>
  </si>
  <si>
    <t>Near Central Academy, Aditya puram</t>
  </si>
  <si>
    <t>P- Block</t>
  </si>
  <si>
    <t>R- Block</t>
  </si>
  <si>
    <t>Behind IATS Collage, Aditya puram</t>
  </si>
  <si>
    <t>Saidham Colony</t>
  </si>
  <si>
    <t>GE &amp; Saidham</t>
  </si>
  <si>
    <t>J- Block, Aditya puram</t>
  </si>
  <si>
    <t>J. B Mangharam</t>
  </si>
  <si>
    <t>Lumbni Vihar, Suresh Nagar</t>
  </si>
  <si>
    <t>New vivek Nagar</t>
  </si>
  <si>
    <t>Sagar Paradise</t>
  </si>
  <si>
    <t>Mahaveer Colony</t>
  </si>
  <si>
    <t>Windsor Hills</t>
  </si>
  <si>
    <t>Bhaushab Points</t>
  </si>
  <si>
    <t>Jay apartment</t>
  </si>
  <si>
    <t>Adarsh Nagar</t>
  </si>
  <si>
    <t>Aditya puram</t>
  </si>
  <si>
    <t>Surinagar</t>
  </si>
  <si>
    <t>Hariomm park colony</t>
  </si>
  <si>
    <t>C p colony</t>
  </si>
  <si>
    <t>Bank colony</t>
  </si>
  <si>
    <t>Alka Puri City Cenrer</t>
  </si>
  <si>
    <t>GOVERDHAN COLONY DD NAGAR</t>
  </si>
  <si>
    <t>SAINIK COLONY DD NAGAR</t>
  </si>
  <si>
    <t>MODAL TOWN CITY CENTER</t>
  </si>
  <si>
    <t>ABHIYANK MENSION CITY CENTER</t>
  </si>
  <si>
    <t>VARDHMAN TOWER CITY CENTER</t>
  </si>
  <si>
    <t>CITY CENTER</t>
  </si>
  <si>
    <t>DD NAGAR</t>
  </si>
  <si>
    <t>RAMKALA NAGAR,MORAR</t>
  </si>
  <si>
    <t>AZAD NAGAR,MORAR</t>
  </si>
  <si>
    <t>MAYUR MARKET,THATIPUR</t>
  </si>
  <si>
    <t>MADHUVAN COLONY,THATIPUR</t>
  </si>
  <si>
    <t>JHWAR STATE,THATIPUR</t>
  </si>
  <si>
    <t>SHANKARPURI,SHEET A</t>
  </si>
  <si>
    <t>SHANKARPURI,SHEET B</t>
  </si>
  <si>
    <t>GOVERDHAN COLONY,SHEET A</t>
  </si>
  <si>
    <t>GOVERDHAN COLONY,SHEET B</t>
  </si>
  <si>
    <t>GOVERDHAN COLONY,SHEET C</t>
  </si>
  <si>
    <t>ADITYAPURAM, DD NAGAR</t>
  </si>
  <si>
    <t>THATIPUR GAON,CITYCENTER</t>
  </si>
  <si>
    <t>TOWARDS TRIVENI APPERTMENT</t>
  </si>
  <si>
    <t>VINAY NAGAR,CONTESWQOR TERACH</t>
  </si>
  <si>
    <t>SEC-4 VINAY NAGAR,KOTESWOR</t>
  </si>
  <si>
    <t>TOWRDS TRASNSPORT NAGAR</t>
  </si>
  <si>
    <t>H. NO.-46,45,VIVEK NAGAR</t>
  </si>
  <si>
    <t>H. 50,VIVEK NAGAR</t>
  </si>
  <si>
    <t>ADITYA PURAM</t>
  </si>
  <si>
    <t>AMALTAS COLONY</t>
  </si>
  <si>
    <t>ANAND NAGAR</t>
  </si>
  <si>
    <t>ATAL NAGAR</t>
  </si>
  <si>
    <t>B.S.F COLONY</t>
  </si>
  <si>
    <t>CITYCENTER</t>
  </si>
  <si>
    <t>GOVERDHAN COLONY</t>
  </si>
  <si>
    <t>GOVINDPUR</t>
  </si>
  <si>
    <t>HANUMAN NAGAR</t>
  </si>
  <si>
    <t>INDRAMANI NAGR</t>
  </si>
  <si>
    <t>MORAR</t>
  </si>
  <si>
    <t>PURUSHTOM VIHAR</t>
  </si>
  <si>
    <t>SHANKARPURI</t>
  </si>
  <si>
    <t>THATIPUR</t>
  </si>
  <si>
    <t>TRIVENI NAGAR</t>
  </si>
  <si>
    <t>VAYU NAGAR</t>
  </si>
  <si>
    <t>VINAY NAGAR</t>
  </si>
  <si>
    <t>VIVEK NAGAR</t>
  </si>
  <si>
    <t>VIJAY LAXMI NAGAR</t>
  </si>
  <si>
    <t>VIJAY LAXMI VIHAR</t>
  </si>
  <si>
    <t>HARIHAR NAGAR</t>
  </si>
  <si>
    <t>AARAMILL</t>
  </si>
  <si>
    <t>KRANTI NAGAR</t>
  </si>
  <si>
    <t>RAILWAY LOUNDRY</t>
  </si>
  <si>
    <t>ULLAS NAGAR</t>
  </si>
  <si>
    <t xml:space="preserve">GOVINDPURI SQUARE TO HURAWALI CHAURAHA </t>
  </si>
  <si>
    <t xml:space="preserve"> HURAWALI CHAURAHA  TO SUN VALLEY</t>
  </si>
  <si>
    <t>GANDHI NAGAR ROAD</t>
  </si>
  <si>
    <t>ANAND NAGAR A&amp;B -BLOCK</t>
  </si>
  <si>
    <t>BARAH BIGHA</t>
  </si>
  <si>
    <t>VINAY NAGAR SEC-2</t>
  </si>
  <si>
    <t>HURAWALI TO BARADARI</t>
  </si>
  <si>
    <t xml:space="preserve">GOVINDPURI SQUARE TO METRO TOWER </t>
  </si>
  <si>
    <t>BOSTON COLLEGE</t>
  </si>
  <si>
    <t>SINDH VIHAR</t>
  </si>
  <si>
    <t>INDRAMANI NAGAR</t>
  </si>
  <si>
    <t>PHOOL BAGH SEVA NAGAR</t>
  </si>
  <si>
    <t>DAL BAZAR</t>
  </si>
  <si>
    <t>ACHLESWAR VIHAR</t>
  </si>
  <si>
    <t>RP COLONY</t>
  </si>
  <si>
    <t>PREM NAGAR</t>
  </si>
  <si>
    <t>KHEDAPATI COLONY</t>
  </si>
  <si>
    <t>IIITM COLLEGE</t>
  </si>
  <si>
    <t>HARISHANKAR PURAM</t>
  </si>
  <si>
    <t>M.P NAGAR</t>
  </si>
  <si>
    <t>AMARKANTAK APPT</t>
  </si>
  <si>
    <t>SAGARTAL CHOURAHA TO VINAY NAGAR CHOURAHA</t>
  </si>
  <si>
    <t>VINAY NAGAR SEC-3</t>
  </si>
  <si>
    <t>VINAY NAGAR SEC-4</t>
  </si>
  <si>
    <t>VINAY NAGAR SEC-3 BSNL EXCHANGE</t>
  </si>
  <si>
    <t>GOLE KE MANDIR TO DD NAGAR-DD NAGAR 1,2,3 &amp; ADITYA PURAM</t>
  </si>
  <si>
    <t>ZOO TO HELIPAD COLONY</t>
  </si>
  <si>
    <t>BASANT VIHAR TO SP OFFICE</t>
  </si>
  <si>
    <t>PRAYAS HOSPITAL TO GOVINDPURI CIRCLE</t>
  </si>
  <si>
    <t>PATEL NAGAR</t>
  </si>
  <si>
    <t>PATEL NAGAR SBI ROAD</t>
  </si>
  <si>
    <t>PATEL NAGAR SOCIETY /KAILASH VIHAR</t>
  </si>
  <si>
    <t>ANUPAM NAGAR</t>
  </si>
  <si>
    <t>PATEL NAGAR(SIDE-1),BLOCK NO.J-1 TO GOLDEN STATE</t>
  </si>
  <si>
    <t>PATEL NAGAR SIDE-1</t>
  </si>
  <si>
    <t>PATEL NAGAR SOICETY</t>
  </si>
  <si>
    <t>BALWANT NAGAR</t>
  </si>
  <si>
    <t>SARASWATI NAGAR /ANUPAM NAGAR EXT-2/MAHESH NAGAR</t>
  </si>
  <si>
    <t>HAZIRA THANA TO SAGARTAAL ROAD</t>
  </si>
  <si>
    <t>MOTHER STATION DRS FOUNDATION TO MS-5/400</t>
  </si>
  <si>
    <t>MS-5/400 TO MS-5/850</t>
  </si>
  <si>
    <t>MS-5/850 TO MS-6/300</t>
  </si>
  <si>
    <t>MS-6/300 TO MS-6/750</t>
  </si>
  <si>
    <t>MS-6/750  TO YADAV SERVICE CENTER</t>
  </si>
  <si>
    <t>YADAV SERVICE CENTER TO RAILWAY TRACK</t>
  </si>
  <si>
    <t>NEAR RAILWAY TRACK TO MS-8/600</t>
  </si>
  <si>
    <t>MS-8/600 TO J.B MANGARAM FACTORY GATE</t>
  </si>
  <si>
    <t>GARMENT PARK TO GATI CARGO</t>
  </si>
  <si>
    <t>GATI CARGO TO NR. TRANSFORMER</t>
  </si>
  <si>
    <t>MOTHER STATION VALVE PIT TO CH-3120</t>
  </si>
  <si>
    <t>LAXMI BAI STATCHU</t>
  </si>
  <si>
    <t>SINDHI COLONY</t>
  </si>
  <si>
    <t xml:space="preserve">JAWAHAR COLONY </t>
  </si>
  <si>
    <t xml:space="preserve">BIRLA HOSPITAL </t>
  </si>
  <si>
    <t>VINAY NAGAR SEC-1</t>
  </si>
  <si>
    <t xml:space="preserve">LNIPE COLLEGE </t>
  </si>
  <si>
    <t xml:space="preserve">SARASWATI NAGAR </t>
  </si>
  <si>
    <t>PURSHOTTAM NAGAR</t>
  </si>
  <si>
    <t>NEW GOVIND PURI</t>
  </si>
  <si>
    <t>SIKANDAR KAMPOO</t>
  </si>
  <si>
    <t>SARDA VIHAR</t>
  </si>
  <si>
    <t>SHARDA VIHAR H.NO.216- 202</t>
  </si>
  <si>
    <t>SHARDA VIHAR H.NO-21,6</t>
  </si>
  <si>
    <t xml:space="preserve">GANPATI VIHAR </t>
  </si>
  <si>
    <t>DD NAGAR H.NO-1313 TO FH-496</t>
  </si>
  <si>
    <t>SHATABDIPURAM P-BLOCK</t>
  </si>
  <si>
    <t>SHATABDIPURAM R-196</t>
  </si>
  <si>
    <t>DD NAGAR Q-BLOCK</t>
  </si>
  <si>
    <t>ATAL NAGAR H,NO-84A</t>
  </si>
  <si>
    <t>SHATABDIPURAM SHIV COACHING</t>
  </si>
  <si>
    <t>DD NAGAR GM-926 TO 1778</t>
  </si>
  <si>
    <t xml:space="preserve">SHATABDIPURAM A-BLOCK </t>
  </si>
  <si>
    <t>CITY CENTER HOTEL ROYAL INN</t>
  </si>
  <si>
    <t>GREEN PARK</t>
  </si>
  <si>
    <t>ROOP SINGH STADIUM</t>
  </si>
  <si>
    <t xml:space="preserve">TANSEN NBAGAR </t>
  </si>
  <si>
    <t>BHODAPUR</t>
  </si>
  <si>
    <t>MORAR ENCLAVE H.NO-13 TO 54</t>
  </si>
  <si>
    <t>SATYADEV NAGAR</t>
  </si>
  <si>
    <t>SHABD PRATAP ASHRAM</t>
  </si>
  <si>
    <t>ALKAPURI MADHUBAN ENCLASVE</t>
  </si>
  <si>
    <t>MENTAL HOSPITAL</t>
  </si>
  <si>
    <t>AARAMILL ROAD</t>
  </si>
  <si>
    <t>JIWAJI UNIVERSITY</t>
  </si>
  <si>
    <t>SATYAM RESIDENCY</t>
  </si>
  <si>
    <t>LAND MARK HOTEL</t>
  </si>
  <si>
    <t>SUNBEAM</t>
  </si>
  <si>
    <t>LAXMI DAIRY TANSEN NAGAR</t>
  </si>
  <si>
    <t>ALKAPURI</t>
  </si>
  <si>
    <t xml:space="preserve">7 NO CHOURAHA TO BARADARI </t>
  </si>
  <si>
    <t>Keashar Bag Apartment</t>
  </si>
  <si>
    <t>Silver state</t>
  </si>
  <si>
    <t>Durga Enclave</t>
  </si>
  <si>
    <t>Gulmohor city</t>
  </si>
  <si>
    <t>Lal Sahab ka bagicha</t>
  </si>
  <si>
    <t>Ghandinagar</t>
  </si>
  <si>
    <t>MP Nagar</t>
  </si>
  <si>
    <t>Ravi Nagar</t>
  </si>
  <si>
    <t>Vinay Nagar Sec 4</t>
  </si>
  <si>
    <t>Mayur Nagar</t>
  </si>
  <si>
    <t>Panchvati Vastra Nagar</t>
  </si>
  <si>
    <t>Phool bad to hotel shelter</t>
  </si>
  <si>
    <t>Hurawali chauraha to 7 no chauraha</t>
  </si>
  <si>
    <t>Govindpuri</t>
  </si>
  <si>
    <t>DPS to DD nagar</t>
  </si>
  <si>
    <t>GM 1413 DD nagar</t>
  </si>
  <si>
    <t>GH 11 DD nagar</t>
  </si>
  <si>
    <t>FL block, DD Nagar</t>
  </si>
  <si>
    <t>FH block, DD Nagar</t>
  </si>
  <si>
    <t>D-11 DD nagar</t>
  </si>
  <si>
    <t>FL - FH block, DD Nagar</t>
  </si>
  <si>
    <t>BSF colony</t>
  </si>
  <si>
    <t>Bhagat Singh Nagar</t>
  </si>
  <si>
    <t>Indira Nagar (Odd)</t>
  </si>
  <si>
    <t>MAHANANDA UJJAIN (Odd)</t>
  </si>
  <si>
    <t>Nagziri (Even)</t>
  </si>
  <si>
    <t>Nanakheda (Even)</t>
  </si>
  <si>
    <t>Rishi Nagar (Odd)</t>
  </si>
  <si>
    <t>Sethi Nagar (Even)</t>
  </si>
  <si>
    <t>Ujjain-A (Even)</t>
  </si>
  <si>
    <t>Vivekanand (Odd)</t>
  </si>
  <si>
    <t>Sindhi Colony,Professor Colony</t>
  </si>
  <si>
    <t>Tower Square,Bhanwarkuan</t>
  </si>
  <si>
    <t>Indrapuri,Vishnupuri,Ward No. 74</t>
  </si>
  <si>
    <t>Palsikar Colony,Prem Nagar</t>
  </si>
  <si>
    <t>Ward No. 73, Khatiwala</t>
  </si>
  <si>
    <t>Ward No. 65</t>
  </si>
  <si>
    <t>Ward No. 76, Bhicholi</t>
  </si>
  <si>
    <t>Ward No. 02</t>
  </si>
  <si>
    <t>Ward No. 14 &amp; 15</t>
  </si>
  <si>
    <t>Ward No. 04</t>
  </si>
  <si>
    <t>Ramchandra,Vindhyachal Nagar</t>
  </si>
  <si>
    <t>Kalani Nagar,Ramanand Nagar</t>
  </si>
  <si>
    <t>Sch. No. 51</t>
  </si>
  <si>
    <t>Ward No. 41 &amp; 50, Kailash Puri</t>
  </si>
  <si>
    <t>Ward No. 77 &amp; 78, Khandwa Naka</t>
  </si>
  <si>
    <t>IT Park to Kesarbagh Railway</t>
  </si>
  <si>
    <t>Ward No. 72, RTO</t>
  </si>
  <si>
    <t>Katzu Colony, Ward No. 67</t>
  </si>
  <si>
    <t>Niranjanpur to Allahabad Bank</t>
  </si>
  <si>
    <t>Ward No. 35, Singapore Township</t>
  </si>
  <si>
    <t>Ward No. 26, Nehru Nagar</t>
  </si>
  <si>
    <t>Ward No. 33</t>
  </si>
  <si>
    <t>Radio Colony</t>
  </si>
  <si>
    <t>Zone No. 18, Navlakha</t>
  </si>
  <si>
    <t xml:space="preserve">Race Course </t>
  </si>
  <si>
    <t>Ward No. 36, Nipania</t>
  </si>
  <si>
    <t>Mahalaxmi Nagar</t>
  </si>
  <si>
    <t>Vaishali Nagar</t>
  </si>
  <si>
    <t>Suryadev Nagar,Siddhipuram</t>
  </si>
  <si>
    <t>Rajendra Nagar</t>
  </si>
  <si>
    <t>Sch. No. 71,Annapurna Road</t>
  </si>
  <si>
    <t>Ward No. 81</t>
  </si>
  <si>
    <t>Ward No. 43,45,47 &amp; 48, Bangali</t>
  </si>
  <si>
    <t>Ward No. 44 &amp; 45, Bangali</t>
  </si>
  <si>
    <t>Sanwer</t>
  </si>
  <si>
    <t>Sudama Nagar Sec D &amp; E</t>
  </si>
  <si>
    <t>Chandan Nagar to Universal</t>
  </si>
  <si>
    <t>Sch. No. 78 &amp; 114</t>
  </si>
  <si>
    <t>Heera Nagar, Luv Kush Vihar</t>
  </si>
  <si>
    <t>Veena Nagar</t>
  </si>
  <si>
    <t>Shyam Nagar, MR 10</t>
  </si>
  <si>
    <t>Amritpuri, Shalimar Bungalow</t>
  </si>
  <si>
    <t>Juni Indore</t>
  </si>
  <si>
    <t>Gopur To CAT Square</t>
  </si>
  <si>
    <t>Zone No. 14</t>
  </si>
  <si>
    <t>Pithampur</t>
  </si>
  <si>
    <t>CAT to Rangwasa</t>
  </si>
  <si>
    <t>Rangwasa</t>
  </si>
  <si>
    <t>Indore to Pithampur</t>
  </si>
  <si>
    <t>Palda</t>
  </si>
  <si>
    <t>Gas Line Pack Volume Value</t>
  </si>
  <si>
    <t>Annexure 1-B.1</t>
  </si>
  <si>
    <t>Gas Line Pack volume</t>
  </si>
  <si>
    <t>Motijheel Automobiles</t>
  </si>
  <si>
    <t>Yatharth Filling Station</t>
  </si>
  <si>
    <t>Arneja Fuels</t>
  </si>
  <si>
    <t>Khandewal Highway</t>
  </si>
  <si>
    <t>Gwalior Service Station</t>
  </si>
  <si>
    <t>Gaurav Filling Station</t>
  </si>
  <si>
    <t>Nayata Munda Filling Station</t>
  </si>
  <si>
    <t>Ushra Raj Urja</t>
  </si>
  <si>
    <t>Vrindavan Fuels, Choithram RO</t>
  </si>
  <si>
    <t>M/s Alapur Petroleum (Gujar)</t>
  </si>
  <si>
    <t>M/s Bhumika Filling Station (Indu -2)</t>
  </si>
  <si>
    <t>M/s Khajrana petro needs</t>
  </si>
  <si>
    <t>M/s Sadguru Filling Station</t>
  </si>
  <si>
    <t xml:space="preserve">M/s Dinesh Automobile </t>
  </si>
  <si>
    <t xml:space="preserve">M/S 13th Battllion  </t>
  </si>
  <si>
    <t xml:space="preserve">M/S Shree Hari leela </t>
  </si>
  <si>
    <t xml:space="preserve">M/s Sampat Fuels </t>
  </si>
  <si>
    <t>M/S Nimar Centre Auto</t>
  </si>
  <si>
    <t>M/s Sheela &amp; Sons</t>
  </si>
  <si>
    <t>M/s Mhakalesewar fuel</t>
  </si>
  <si>
    <t>M/s Sardar automobile</t>
  </si>
  <si>
    <t>M/s Gwalior Servies Station</t>
  </si>
  <si>
    <t>M/s Shri Ganga  Fuels (Veerpur)</t>
  </si>
  <si>
    <t>M/s Shukmani Fuel</t>
  </si>
  <si>
    <t>Annexure - B</t>
  </si>
  <si>
    <t>Annexure - C</t>
  </si>
  <si>
    <t>Annexure 1-A</t>
  </si>
  <si>
    <t>Solar Power System</t>
  </si>
  <si>
    <t>M/s SS Auto Energeis</t>
  </si>
  <si>
    <t>M/s Saheed Narendra Singh</t>
  </si>
  <si>
    <t>M/s Mahima Fuels</t>
  </si>
  <si>
    <t>M/s Mahakaal Fuels</t>
  </si>
  <si>
    <t xml:space="preserve">M/s Sai Kripa Fuel </t>
  </si>
  <si>
    <t xml:space="preserve">M/s Adhoc maheswari </t>
  </si>
  <si>
    <t xml:space="preserve">M/s Kripa hari leela </t>
  </si>
  <si>
    <t xml:space="preserve">M/s Shiv Surya </t>
  </si>
  <si>
    <t>M/s Kundalmal surajmal</t>
  </si>
  <si>
    <t>M/s Sampat Petroleum</t>
  </si>
  <si>
    <t xml:space="preserve">M/s Nahar Shah </t>
  </si>
  <si>
    <t>M/s Landmark Fuels</t>
  </si>
  <si>
    <t xml:space="preserve">M/s Gati Corp. </t>
  </si>
  <si>
    <t xml:space="preserve">M/s Lucky Fuels </t>
  </si>
  <si>
    <t>M/s Bhagwan Achleshwar</t>
  </si>
  <si>
    <t>Value</t>
  </si>
  <si>
    <t>Indore LMC</t>
  </si>
  <si>
    <t>Ujjain LMC</t>
  </si>
  <si>
    <t>Gwalior LMC</t>
  </si>
  <si>
    <t>Policy for Burglary</t>
  </si>
  <si>
    <t>Particulars</t>
  </si>
  <si>
    <t>M/s Rukamani Fuels</t>
  </si>
  <si>
    <t xml:space="preserve">M/s Reliance Pertroleum </t>
  </si>
  <si>
    <t xml:space="preserve">M/s Laxmi Fuels, Indore </t>
  </si>
  <si>
    <t xml:space="preserve">M/s Motiram Fuels </t>
  </si>
  <si>
    <t>Mother Station Gwalior</t>
  </si>
  <si>
    <t xml:space="preserve">M/s  Granth Fuels </t>
  </si>
  <si>
    <t xml:space="preserve">M/s Virmath Filling </t>
  </si>
  <si>
    <t xml:space="preserve">M/s Adhoc Kamla Ram Sons </t>
  </si>
  <si>
    <t xml:space="preserve">M/s Express Highway </t>
  </si>
  <si>
    <t xml:space="preserve">M/s Dev Mangal baba </t>
  </si>
  <si>
    <t xml:space="preserve">M/s Shudarshn Fuel </t>
  </si>
  <si>
    <t>M/s Mass Petroelum</t>
  </si>
  <si>
    <t xml:space="preserve">M/s Sashikant Fuels </t>
  </si>
  <si>
    <t xml:space="preserve">M/s Vishal Fuels </t>
  </si>
  <si>
    <t xml:space="preserve">M/s B.P Park </t>
  </si>
  <si>
    <t xml:space="preserve">M/s Velocity </t>
  </si>
  <si>
    <t xml:space="preserve">M/s Jio Bp </t>
  </si>
  <si>
    <t>M/s Devsara Filling</t>
  </si>
  <si>
    <t xml:space="preserve">M/s Megdhoot Fuels </t>
  </si>
  <si>
    <t>Admin Office</t>
  </si>
  <si>
    <t>Less: Leasehold Land</t>
  </si>
  <si>
    <t>Less: Building</t>
  </si>
  <si>
    <t>Less:</t>
  </si>
  <si>
    <t>H1:H119</t>
  </si>
  <si>
    <t>A117</t>
  </si>
  <si>
    <t>A118</t>
  </si>
  <si>
    <t>H5:H8</t>
  </si>
  <si>
    <t>L5:L119</t>
  </si>
  <si>
    <t>M5:M119</t>
  </si>
  <si>
    <t>Store Item</t>
  </si>
  <si>
    <t>C5:H103</t>
  </si>
  <si>
    <t>Industrial Commercial Meter</t>
  </si>
  <si>
    <t>Industrial Commercial Regulators</t>
  </si>
  <si>
    <t>Gurukripa Filling</t>
  </si>
  <si>
    <t xml:space="preserve">AGL COCO Vijay Nagar </t>
  </si>
  <si>
    <t xml:space="preserve">AGL COCO Rajiv Nagar </t>
  </si>
  <si>
    <t>Shive shakti</t>
  </si>
  <si>
    <t>Aakash Filling Station</t>
  </si>
  <si>
    <t xml:space="preserve">Soni and sons </t>
  </si>
  <si>
    <t xml:space="preserve">Versawarkar </t>
  </si>
  <si>
    <t>Baghel Filling Station</t>
  </si>
  <si>
    <t xml:space="preserve">Fazal Khan </t>
  </si>
  <si>
    <t xml:space="preserve">Tiwari Filling </t>
  </si>
  <si>
    <t>Adtiyaz Filling</t>
  </si>
  <si>
    <t>Vasiya &amp; Mhukharji</t>
  </si>
  <si>
    <t>Sai Harileela</t>
  </si>
  <si>
    <t>Mass Petroelum</t>
  </si>
  <si>
    <t xml:space="preserve">Goyal and Sons </t>
  </si>
  <si>
    <t>Parsedia Filling</t>
  </si>
  <si>
    <t>COCO Vijay Nagar</t>
  </si>
  <si>
    <t>COCO Rajiv Nagar</t>
  </si>
  <si>
    <t>Gurukripa Filling-A</t>
  </si>
  <si>
    <t xml:space="preserve">Sashikant Fuels </t>
  </si>
  <si>
    <t>A5:A123</t>
  </si>
  <si>
    <t>Stores Items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</si>
</sst>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2">
    <numFmt numFmtId="41" formatCode="_ * #,##0_ ;_ * \-#,##0_ ;_ * &quot;-&quot;_ ;_ @_ "/>
    <numFmt numFmtId="43" formatCode="_ * #,##0.00_ ;_ * \-#,##0.00_ ;_ * &quot;-&quot;??_ ;_ @_ "/>
    <numFmt numFmtId="164" formatCode="_ * #,##0_ ;_ * \-#,##0_ ;_ * &quot;-&quot;??_ ;_ @_ "/>
    <numFmt numFmtId="165" formatCode="_(* #,##0_);_(* \(#,##0\);_(* &quot;-&quot;??_);_(@_)"/>
    <numFmt numFmtId="166" formatCode="&quot;$&quot;#,##0_);\(&quot;$&quot;#,##0\)"/>
    <numFmt numFmtId="167" formatCode="0.000"/>
    <numFmt numFmtId="168" formatCode="0.0"/>
    <numFmt numFmtId="169" formatCode="_-&quot;£&quot;* #,##0_-;\-&quot;£&quot;* #,##0_-;_-&quot;£&quot;* &quot;-&quot;_-;_-@_-"/>
    <numFmt numFmtId="170" formatCode="&quot;Rs.&quot;\ #,##0_);\(&quot;Rs.&quot;\ #,##0\)"/>
    <numFmt numFmtId="171" formatCode="0_);[Red]\(0\)"/>
    <numFmt numFmtId="172" formatCode="0.00_)"/>
    <numFmt numFmtId="173" formatCode="General_)"/>
    <numFmt numFmtId="174" formatCode="_ * #,##0.00_)&quot;£&quot;_ ;_ * \(#,##0.00\)&quot;£&quot;_ ;_ * &quot;-&quot;??_)&quot;£&quot;_ ;_ @_ "/>
    <numFmt numFmtId="175" formatCode="_ * #,##0.00_)_£_ ;_ * \(#,##0.00\)_£_ ;_ * &quot;-&quot;??_)_£_ ;_ @_ "/>
    <numFmt numFmtId="176" formatCode="#,##0;\(#,##0\)"/>
    <numFmt numFmtId="177" formatCode="#,##0&quot; F&quot;_);\(#,##0&quot; F&quot;\)"/>
    <numFmt numFmtId="178" formatCode="_-* #,##0\ &quot;F&quot;_-;\-* #,##0\ &quot;F&quot;_-;_-* &quot;-&quot;\ &quot;F&quot;_-;_-@_-"/>
    <numFmt numFmtId="179" formatCode="&quot;$&quot;#,##0.00;\-&quot;$&quot;#,##0.00"/>
    <numFmt numFmtId="180" formatCode="&quot;$&quot;#,###"/>
    <numFmt numFmtId="181" formatCode="&quot;$&quot;#,##0;[Red]\-&quot;$&quot;#,##0"/>
    <numFmt numFmtId="182" formatCode="&quot;$&quot;#,##0.00;[Red]\-&quot;$&quot;#,##0.00"/>
    <numFmt numFmtId="183" formatCode="_ &quot;SFr.&quot;* #,##0_ ;_ &quot;SFr.&quot;* \-#,##0_ ;_ &quot;SFr.&quot;* &quot;-&quot;_ ;_ @_ "/>
    <numFmt numFmtId="184" formatCode="#,##0.00&quot; $&quot;;\-#,##0.00&quot; $&quot;"/>
    <numFmt numFmtId="185" formatCode="#,##0.00&quot; F&quot;_);\(#,##0.00&quot; F&quot;\)"/>
    <numFmt numFmtId="186" formatCode="_([$€-2]* #,##0.00_);_([$€-2]* \(#,##0.00\);_([$€-2]* &quot;-&quot;??_)"/>
    <numFmt numFmtId="187" formatCode="_-* #,##0_-;_-* #,##0\-;_-* &quot;-&quot;_-;_-@_-"/>
    <numFmt numFmtId="188" formatCode="_-* #,##0.00_-;_-* #,##0.00\-;_-* &quot;-&quot;??_-;_-@_-"/>
    <numFmt numFmtId="189" formatCode="#,##0\ &quot;F&quot;;[Red]\-#,##0\ &quot;F&quot;"/>
    <numFmt numFmtId="190" formatCode="#,##0.00\ &quot;F&quot;;[Red]\-#,##0.00\ &quot;F&quot;"/>
    <numFmt numFmtId="191" formatCode="0%_);\(0%\)"/>
    <numFmt numFmtId="192" formatCode="_-* #,##0\ _F_-;\-* #,##0\ _F_-;_-* &quot;-&quot;\ _F_-;_-@_-"/>
    <numFmt numFmtId="193" formatCode="s\t\a\nd\a\rd"/>
    <numFmt numFmtId="194" formatCode="#,##0.00\ &quot;F&quot;;\-#,##0.00\ &quot;F&quot;"/>
    <numFmt numFmtId="195" formatCode="_-&quot;F&quot;\ * #,##0_-;_-&quot;F&quot;\ * #,##0\-;_-&quot;F&quot;\ * &quot;-&quot;_-;_-@_-"/>
    <numFmt numFmtId="196" formatCode="_-&quot;F&quot;\ * #,##0.00_-;_-&quot;F&quot;\ * #,##0.00\-;_-&quot;F&quot;\ * &quot;-&quot;??_-;_-@_-"/>
    <numFmt numFmtId="197" formatCode="_ &quot;Fr.&quot;\ * #,##0_ ;_ &quot;Fr.&quot;\ * \-#,##0_ ;_ &quot;Fr.&quot;\ * &quot;-&quot;_ ;_ @_ "/>
    <numFmt numFmtId="198" formatCode="_ &quot;Fr.&quot;\ * #,##0.00_ ;_ &quot;Fr.&quot;\ * \-#,##0.00_ ;_ &quot;Fr.&quot;\ * &quot;-&quot;??_ ;_ @_ "/>
    <numFmt numFmtId="199" formatCode="_-&quot;$&quot;* #,##0_-;\-&quot;$&quot;* #,##0_-;_-&quot;$&quot;* &quot;-&quot;_-;_-@_-"/>
    <numFmt numFmtId="200" formatCode="_-&quot;$&quot;* #,##0.00_-;\-&quot;$&quot;* #,##0.00_-;_-&quot;$&quot;* &quot;-&quot;??_-;_-@_-"/>
    <numFmt numFmtId="201" formatCode="&quot;\&quot;#,##0.00;[Red]&quot;\&quot;\-#,##0.00"/>
    <numFmt numFmtId="202" formatCode="&quot;\&quot;#,##0;[Red]&quot;\&quot;\-#,##0"/>
    <numFmt numFmtId="203" formatCode="_-[$€-2]* #,##0.00_-;\-[$€-2]* #,##0.00_-;_-[$€-2]* &quot;-&quot;??_-"/>
  </numFmts>
  <fonts count="7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mbria"/>
      <family val="1"/>
    </font>
    <font>
      <sz val="10"/>
      <color theme="1"/>
      <name val="Cambria"/>
      <family val="1"/>
    </font>
    <font>
      <sz val="11"/>
      <color theme="1"/>
      <name val="Cambria"/>
      <family val="1"/>
    </font>
    <font>
      <b/>
      <sz val="10"/>
      <name val="Cambria"/>
      <family val="1"/>
    </font>
    <font>
      <sz val="10"/>
      <name val="Cambria"/>
      <family val="1"/>
    </font>
    <font>
      <b/>
      <sz val="11"/>
      <color theme="1"/>
      <name val="Cambria"/>
      <family val="1"/>
    </font>
    <font>
      <sz val="11"/>
      <color rgb="FFFF0000"/>
      <name val="Cambria"/>
      <family val="1"/>
    </font>
    <font>
      <sz val="11"/>
      <color rgb="FF0000CC"/>
      <name val="Cambria"/>
      <family val="1"/>
    </font>
    <font>
      <b/>
      <sz val="9"/>
      <color theme="1"/>
      <name val="Cambria"/>
      <family val="1"/>
    </font>
    <font>
      <sz val="9"/>
      <color theme="1"/>
      <name val="Cambria"/>
      <family val="1"/>
    </font>
    <font>
      <sz val="9"/>
      <name val="Cambria"/>
      <family val="1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9"/>
      <color indexed="8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0"/>
      <color indexed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name val="‚l‚r ‚oƒSƒVƒbƒN"/>
      <family val="3"/>
      <charset val="128"/>
    </font>
    <font>
      <sz val="12"/>
      <name val="¹UAAA¼"/>
      <family val="3"/>
      <charset val="129"/>
    </font>
    <font>
      <sz val="7"/>
      <name val="Helv"/>
    </font>
    <font>
      <sz val="12"/>
      <name val="Tms Rmn"/>
    </font>
    <font>
      <b/>
      <sz val="10"/>
      <name val="MS Sans Serif"/>
      <family val="2"/>
    </font>
    <font>
      <sz val="9"/>
      <name val="Times New Roman"/>
      <family val="1"/>
    </font>
    <font>
      <b/>
      <sz val="10"/>
      <color indexed="50"/>
      <name val="Arial"/>
      <family val="2"/>
    </font>
    <font>
      <sz val="10"/>
      <name val="Courier"/>
      <family val="3"/>
    </font>
    <font>
      <sz val="10"/>
      <name val="MS Sans Serif"/>
      <family val="2"/>
    </font>
    <font>
      <sz val="12"/>
      <name val="Helv"/>
    </font>
    <font>
      <b/>
      <sz val="10"/>
      <color indexed="48"/>
      <name val="Arial"/>
      <family val="2"/>
    </font>
    <font>
      <b/>
      <sz val="14"/>
      <name val="Helv"/>
    </font>
    <font>
      <b/>
      <sz val="10"/>
      <name val="Times New Roman"/>
      <family val="1"/>
    </font>
    <font>
      <sz val="10"/>
      <name val="Geneva"/>
    </font>
    <font>
      <sz val="7"/>
      <name val="Small Fonts"/>
      <family val="2"/>
    </font>
    <font>
      <sz val="9"/>
      <name val="Arial"/>
      <family val="2"/>
    </font>
    <font>
      <sz val="10"/>
      <color indexed="8"/>
      <name val="MS Sans Serif"/>
      <family val="2"/>
    </font>
    <font>
      <sz val="7"/>
      <color indexed="10"/>
      <name val="Helv"/>
    </font>
    <font>
      <b/>
      <sz val="9"/>
      <name val="Arial"/>
      <family val="2"/>
    </font>
    <font>
      <b/>
      <sz val="9"/>
      <color indexed="48"/>
      <name val="Arial"/>
      <family val="2"/>
    </font>
    <font>
      <b/>
      <sz val="9"/>
      <color indexed="10"/>
      <name val="Arial"/>
      <family val="2"/>
    </font>
    <font>
      <b/>
      <sz val="9"/>
      <color indexed="50"/>
      <name val="Arial"/>
      <family val="2"/>
    </font>
    <font>
      <b/>
      <sz val="11"/>
      <name val="Times New Roman"/>
      <family val="1"/>
    </font>
    <font>
      <sz val="24"/>
      <color indexed="13"/>
      <name val="Helv"/>
    </font>
    <font>
      <sz val="10"/>
      <color indexed="19"/>
      <name val="Arial"/>
      <family val="2"/>
    </font>
    <font>
      <sz val="8"/>
      <name val="Arial"/>
      <family val="2"/>
      <charset val="204"/>
    </font>
    <font>
      <sz val="14"/>
      <name val="뼻뮝"/>
      <family val="3"/>
      <charset val="129"/>
    </font>
    <font>
      <sz val="12"/>
      <name val="뼻뮝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1"/>
      <color theme="1"/>
      <name val="Calibri"/>
      <family val="2"/>
    </font>
    <font>
      <sz val="11"/>
      <color theme="0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theme="0"/>
      <name val="Calibri"/>
      <family val="2"/>
    </font>
    <font>
      <sz val="11"/>
      <color theme="1"/>
      <name val="Arial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theme="3"/>
      <name val="Calibri"/>
      <family val="2"/>
    </font>
    <font>
      <b/>
      <sz val="13"/>
      <color theme="3"/>
      <name val="Calibri"/>
      <family val="2"/>
    </font>
    <font>
      <b/>
      <sz val="11"/>
      <color theme="3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theme="3"/>
      <name val="Calibri Light"/>
      <family val="2"/>
      <scheme val="major"/>
    </font>
    <font>
      <b/>
      <sz val="11"/>
      <color theme="1"/>
      <name val="Calibri"/>
      <family val="2"/>
    </font>
    <font>
      <sz val="11"/>
      <color rgb="FFFF0000"/>
      <name val="Calibri"/>
      <family val="2"/>
    </font>
    <font>
      <sz val="9"/>
      <color rgb="FFFF0000"/>
      <name val="Cambria"/>
      <family val="1"/>
    </font>
    <font>
      <sz val="10"/>
      <color theme="0"/>
      <name val="Cambria"/>
      <family val="1"/>
    </font>
    <font>
      <sz val="11"/>
      <color theme="0"/>
      <name val="Cambria"/>
      <family val="1"/>
    </font>
    <font>
      <b/>
      <sz val="10"/>
      <color theme="0"/>
      <name val="Cambria"/>
      <family val="1"/>
    </font>
  </fonts>
  <fills count="42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</patternFill>
    </fill>
    <fill>
      <patternFill patternType="mediumGray">
        <fgColor indexed="22"/>
      </patternFill>
    </fill>
    <fill>
      <patternFill patternType="solid">
        <fgColor indexed="12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2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</borders>
  <cellStyleXfs count="599">
    <xf numFmtId="0" fontId="0" fillId="0" borderId="0"/>
    <xf numFmtId="43" fontId="1" fillId="0" borderId="0" applyFont="0" applyFill="0" applyBorder="0" applyAlignment="0" applyProtection="0"/>
    <xf numFmtId="0" fontId="13" fillId="0" borderId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172" fontId="15" fillId="0" borderId="0" applyNumberFormat="0" applyFill="0" applyBorder="0" applyAlignment="0" applyProtection="0"/>
    <xf numFmtId="172" fontId="15" fillId="0" borderId="0" applyNumberFormat="0" applyFill="0" applyBorder="0" applyAlignment="0" applyProtection="0"/>
    <xf numFmtId="0" fontId="15" fillId="0" borderId="0"/>
    <xf numFmtId="0" fontId="15" fillId="0" borderId="0"/>
    <xf numFmtId="172" fontId="15" fillId="0" borderId="0" applyNumberFormat="0" applyFill="0" applyBorder="0" applyAlignment="0" applyProtection="0"/>
    <xf numFmtId="172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172" fontId="15" fillId="0" borderId="0" applyNumberFormat="0" applyFill="0" applyBorder="0" applyAlignment="0" applyProtection="0"/>
    <xf numFmtId="172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5" fillId="0" borderId="0"/>
    <xf numFmtId="0" fontId="55" fillId="11" borderId="0" applyNumberFormat="0" applyBorder="0" applyAlignment="0" applyProtection="0"/>
    <xf numFmtId="0" fontId="55" fillId="15" borderId="0" applyNumberFormat="0" applyBorder="0" applyAlignment="0" applyProtection="0"/>
    <xf numFmtId="0" fontId="55" fillId="19" borderId="0" applyNumberFormat="0" applyBorder="0" applyAlignment="0" applyProtection="0"/>
    <xf numFmtId="0" fontId="55" fillId="23" borderId="0" applyNumberFormat="0" applyBorder="0" applyAlignment="0" applyProtection="0"/>
    <xf numFmtId="0" fontId="55" fillId="27" borderId="0" applyNumberFormat="0" applyBorder="0" applyAlignment="0" applyProtection="0"/>
    <xf numFmtId="0" fontId="55" fillId="31" borderId="0" applyNumberFormat="0" applyBorder="0" applyAlignment="0" applyProtection="0"/>
    <xf numFmtId="0" fontId="55" fillId="12" borderId="0" applyNumberFormat="0" applyBorder="0" applyAlignment="0" applyProtection="0"/>
    <xf numFmtId="0" fontId="55" fillId="16" borderId="0" applyNumberFormat="0" applyBorder="0" applyAlignment="0" applyProtection="0"/>
    <xf numFmtId="0" fontId="55" fillId="20" borderId="0" applyNumberFormat="0" applyBorder="0" applyAlignment="0" applyProtection="0"/>
    <xf numFmtId="0" fontId="55" fillId="24" borderId="0" applyNumberFormat="0" applyBorder="0" applyAlignment="0" applyProtection="0"/>
    <xf numFmtId="0" fontId="55" fillId="28" borderId="0" applyNumberFormat="0" applyBorder="0" applyAlignment="0" applyProtection="0"/>
    <xf numFmtId="0" fontId="55" fillId="32" borderId="0" applyNumberFormat="0" applyBorder="0" applyAlignment="0" applyProtection="0"/>
    <xf numFmtId="0" fontId="56" fillId="13" borderId="0" applyNumberFormat="0" applyBorder="0" applyAlignment="0" applyProtection="0"/>
    <xf numFmtId="0" fontId="56" fillId="17" borderId="0" applyNumberFormat="0" applyBorder="0" applyAlignment="0" applyProtection="0"/>
    <xf numFmtId="0" fontId="56" fillId="21" borderId="0" applyNumberFormat="0" applyBorder="0" applyAlignment="0" applyProtection="0"/>
    <xf numFmtId="0" fontId="56" fillId="25" borderId="0" applyNumberFormat="0" applyBorder="0" applyAlignment="0" applyProtection="0"/>
    <xf numFmtId="0" fontId="56" fillId="29" borderId="0" applyNumberFormat="0" applyBorder="0" applyAlignment="0" applyProtection="0"/>
    <xf numFmtId="0" fontId="56" fillId="33" borderId="0" applyNumberFormat="0" applyBorder="0" applyAlignment="0" applyProtection="0"/>
    <xf numFmtId="0" fontId="56" fillId="10" borderId="0" applyNumberFormat="0" applyBorder="0" applyAlignment="0" applyProtection="0"/>
    <xf numFmtId="0" fontId="56" fillId="14" borderId="0" applyNumberFormat="0" applyBorder="0" applyAlignment="0" applyProtection="0"/>
    <xf numFmtId="0" fontId="56" fillId="18" borderId="0" applyNumberFormat="0" applyBorder="0" applyAlignment="0" applyProtection="0"/>
    <xf numFmtId="0" fontId="56" fillId="22" borderId="0" applyNumberFormat="0" applyBorder="0" applyAlignment="0" applyProtection="0"/>
    <xf numFmtId="0" fontId="56" fillId="26" borderId="0" applyNumberFormat="0" applyBorder="0" applyAlignment="0" applyProtection="0"/>
    <xf numFmtId="0" fontId="56" fillId="30" borderId="0" applyNumberFormat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57" fillId="4" borderId="0" applyNumberFormat="0" applyBorder="0" applyAlignment="0" applyProtection="0"/>
    <xf numFmtId="3" fontId="27" fillId="0" borderId="0"/>
    <xf numFmtId="0" fontId="28" fillId="0" borderId="0" applyNumberFormat="0" applyFill="0" applyBorder="0" applyAlignment="0" applyProtection="0"/>
    <xf numFmtId="166" fontId="29" fillId="0" borderId="4" applyAlignment="0" applyProtection="0"/>
    <xf numFmtId="0" fontId="26" fillId="0" borderId="0"/>
    <xf numFmtId="0" fontId="26" fillId="0" borderId="0"/>
    <xf numFmtId="0" fontId="15" fillId="0" borderId="0" applyFill="0" applyBorder="0" applyAlignment="0"/>
    <xf numFmtId="0" fontId="15" fillId="0" borderId="0" applyFill="0" applyBorder="0" applyAlignment="0"/>
    <xf numFmtId="173" fontId="30" fillId="0" borderId="0" applyFill="0" applyBorder="0" applyAlignment="0"/>
    <xf numFmtId="167" fontId="30" fillId="0" borderId="0" applyFill="0" applyBorder="0" applyAlignment="0"/>
    <xf numFmtId="0" fontId="15" fillId="0" borderId="0" applyFill="0" applyBorder="0" applyAlignment="0"/>
    <xf numFmtId="0" fontId="15" fillId="0" borderId="0" applyFill="0" applyBorder="0" applyAlignment="0"/>
    <xf numFmtId="174" fontId="15" fillId="0" borderId="0" applyFill="0" applyBorder="0" applyAlignment="0"/>
    <xf numFmtId="174" fontId="15" fillId="0" borderId="0" applyFill="0" applyBorder="0" applyAlignment="0"/>
    <xf numFmtId="0" fontId="15" fillId="0" borderId="0" applyFill="0" applyBorder="0" applyAlignment="0"/>
    <xf numFmtId="0" fontId="15" fillId="0" borderId="0" applyFill="0" applyBorder="0" applyAlignment="0"/>
    <xf numFmtId="175" fontId="15" fillId="0" borderId="0" applyFill="0" applyBorder="0" applyAlignment="0"/>
    <xf numFmtId="175" fontId="15" fillId="0" borderId="0" applyFill="0" applyBorder="0" applyAlignment="0"/>
    <xf numFmtId="173" fontId="30" fillId="0" borderId="0" applyFill="0" applyBorder="0" applyAlignment="0"/>
    <xf numFmtId="0" fontId="58" fillId="7" borderId="14" applyNumberFormat="0" applyAlignment="0" applyProtection="0"/>
    <xf numFmtId="0" fontId="59" fillId="8" borderId="17" applyNumberFormat="0" applyAlignment="0" applyProtection="0"/>
    <xf numFmtId="43" fontId="13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176" fontId="31" fillId="0" borderId="2" applyBorder="0"/>
    <xf numFmtId="177" fontId="30" fillId="0" borderId="0" applyFont="0" applyFill="0" applyBorder="0" applyAlignment="0" applyProtection="0"/>
    <xf numFmtId="178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79" fontId="19" fillId="0" borderId="0" applyFont="0" applyFill="0" applyBorder="0" applyAlignment="0" applyProtection="0"/>
    <xf numFmtId="178" fontId="15" fillId="0" borderId="0" applyFont="0" applyFill="0" applyBorder="0" applyAlignment="0" applyProtection="0"/>
    <xf numFmtId="177" fontId="30" fillId="0" borderId="0" applyFont="0" applyFill="0" applyBorder="0" applyAlignment="0" applyProtection="0"/>
    <xf numFmtId="180" fontId="32" fillId="0" borderId="0" applyFont="0" applyFill="0" applyBorder="0" applyAlignment="0" applyProtection="0"/>
    <xf numFmtId="181" fontId="33" fillId="0" borderId="0" applyFont="0" applyFill="0" applyBorder="0" applyAlignment="0" applyProtection="0"/>
    <xf numFmtId="173" fontId="30" fillId="0" borderId="0" applyFont="0" applyFill="0" applyBorder="0" applyAlignment="0" applyProtection="0"/>
    <xf numFmtId="182" fontId="15" fillId="0" borderId="0" applyFont="0" applyFill="0" applyBorder="0" applyAlignment="0" applyProtection="0"/>
    <xf numFmtId="182" fontId="15" fillId="0" borderId="0" applyFont="0" applyFill="0" applyBorder="0" applyAlignment="0" applyProtection="0"/>
    <xf numFmtId="178" fontId="15" fillId="0" borderId="0" applyFont="0" applyFill="0" applyBorder="0" applyAlignment="0" applyProtection="0"/>
    <xf numFmtId="178" fontId="15" fillId="0" borderId="0" applyFont="0" applyFill="0" applyBorder="0" applyAlignment="0" applyProtection="0"/>
    <xf numFmtId="179" fontId="19" fillId="0" borderId="0" applyFont="0" applyFill="0" applyBorder="0" applyAlignment="0" applyProtection="0"/>
    <xf numFmtId="0" fontId="34" fillId="0" borderId="0"/>
    <xf numFmtId="183" fontId="15" fillId="0" borderId="0" applyFont="0" applyFill="0" applyBorder="0" applyAlignment="0" applyProtection="0"/>
    <xf numFmtId="184" fontId="30" fillId="0" borderId="0" applyFont="0" applyFill="0" applyBorder="0" applyAlignment="0" applyProtection="0"/>
    <xf numFmtId="184" fontId="30" fillId="0" borderId="0" applyFont="0" applyFill="0" applyBorder="0" applyAlignment="0" applyProtection="0"/>
    <xf numFmtId="185" fontId="30" fillId="0" borderId="0" applyFont="0" applyFill="0" applyBorder="0" applyAlignment="0" applyProtection="0"/>
    <xf numFmtId="169" fontId="15" fillId="0" borderId="0" applyFont="0" applyFill="0" applyBorder="0" applyAlignment="0" applyProtection="0"/>
    <xf numFmtId="0" fontId="34" fillId="0" borderId="20"/>
    <xf numFmtId="176" fontId="35" fillId="0" borderId="0">
      <protection locked="0"/>
    </xf>
    <xf numFmtId="0" fontId="14" fillId="0" borderId="0" applyNumberForma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4" fontId="18" fillId="0" borderId="0" applyFill="0" applyBorder="0" applyAlignment="0"/>
    <xf numFmtId="38" fontId="33" fillId="0" borderId="21">
      <alignment vertical="center"/>
    </xf>
    <xf numFmtId="0" fontId="21" fillId="0" borderId="0">
      <alignment horizontal="justify" vertical="center" wrapText="1"/>
    </xf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6" fontId="22" fillId="0" borderId="4"/>
    <xf numFmtId="0" fontId="15" fillId="0" borderId="0" applyFill="0" applyBorder="0" applyAlignment="0"/>
    <xf numFmtId="0" fontId="15" fillId="0" borderId="0" applyFill="0" applyBorder="0" applyAlignment="0"/>
    <xf numFmtId="173" fontId="30" fillId="0" borderId="0" applyFill="0" applyBorder="0" applyAlignment="0"/>
    <xf numFmtId="0" fontId="15" fillId="0" borderId="0" applyFill="0" applyBorder="0" applyAlignment="0"/>
    <xf numFmtId="0" fontId="15" fillId="0" borderId="0" applyFill="0" applyBorder="0" applyAlignment="0"/>
    <xf numFmtId="175" fontId="15" fillId="0" borderId="0" applyFill="0" applyBorder="0" applyAlignment="0"/>
    <xf numFmtId="175" fontId="15" fillId="0" borderId="0" applyFill="0" applyBorder="0" applyAlignment="0"/>
    <xf numFmtId="173" fontId="30" fillId="0" borderId="0" applyFill="0" applyBorder="0" applyAlignment="0"/>
    <xf numFmtId="2" fontId="28" fillId="0" borderId="0"/>
    <xf numFmtId="186" fontId="15" fillId="0" borderId="0" applyFont="0" applyFill="0" applyBorder="0" applyAlignment="0" applyProtection="0"/>
    <xf numFmtId="186" fontId="15" fillId="0" borderId="0" applyFont="0" applyFill="0" applyBorder="0" applyAlignment="0" applyProtection="0"/>
    <xf numFmtId="0" fontId="61" fillId="0" borderId="0" applyNumberFormat="0" applyFill="0" applyBorder="0" applyAlignment="0" applyProtection="0"/>
    <xf numFmtId="2" fontId="15" fillId="0" borderId="0" applyFont="0" applyFill="0" applyBorder="0" applyAlignment="0" applyProtection="0"/>
    <xf numFmtId="2" fontId="15" fillId="0" borderId="0" applyFont="0" applyFill="0" applyBorder="0" applyAlignment="0" applyProtection="0"/>
    <xf numFmtId="0" fontId="62" fillId="3" borderId="0" applyNumberFormat="0" applyBorder="0" applyAlignment="0" applyProtection="0"/>
    <xf numFmtId="38" fontId="19" fillId="35" borderId="0" applyNumberFormat="0" applyBorder="0" applyAlignment="0" applyProtection="0"/>
    <xf numFmtId="0" fontId="23" fillId="0" borderId="22" applyNumberFormat="0" applyAlignment="0" applyProtection="0">
      <alignment horizontal="left" vertical="center"/>
    </xf>
    <xf numFmtId="0" fontId="23" fillId="0" borderId="1">
      <alignment horizontal="left" vertical="center"/>
    </xf>
    <xf numFmtId="14" fontId="14" fillId="0" borderId="23" applyFill="0">
      <alignment horizontal="center" vertical="center" wrapText="1"/>
    </xf>
    <xf numFmtId="0" fontId="63" fillId="0" borderId="11" applyNumberFormat="0" applyFill="0" applyAlignment="0" applyProtection="0"/>
    <xf numFmtId="0" fontId="64" fillId="0" borderId="12" applyNumberFormat="0" applyFill="0" applyAlignment="0" applyProtection="0"/>
    <xf numFmtId="0" fontId="65" fillId="0" borderId="13" applyNumberFormat="0" applyFill="0" applyAlignment="0" applyProtection="0"/>
    <xf numFmtId="0" fontId="65" fillId="0" borderId="0" applyNumberFormat="0" applyFill="0" applyBorder="0" applyAlignment="0" applyProtection="0"/>
    <xf numFmtId="10" fontId="19" fillId="36" borderId="2" applyNumberFormat="0" applyBorder="0" applyAlignment="0" applyProtection="0"/>
    <xf numFmtId="0" fontId="66" fillId="6" borderId="14" applyNumberFormat="0" applyAlignment="0" applyProtection="0"/>
    <xf numFmtId="0" fontId="66" fillId="6" borderId="14" applyNumberFormat="0" applyAlignment="0" applyProtection="0"/>
    <xf numFmtId="171" fontId="21" fillId="0" borderId="24" applyFont="0" applyFill="0" applyBorder="0" applyAlignment="0" applyProtection="0">
      <alignment horizontal="center"/>
    </xf>
    <xf numFmtId="187" fontId="32" fillId="0" borderId="0" applyFont="0" applyFill="0" applyBorder="0" applyAlignment="0" applyProtection="0"/>
    <xf numFmtId="188" fontId="32" fillId="0" borderId="0" applyFont="0" applyFill="0" applyBorder="0" applyAlignment="0" applyProtection="0"/>
    <xf numFmtId="0" fontId="36" fillId="37" borderId="20"/>
    <xf numFmtId="0" fontId="15" fillId="0" borderId="0" applyFill="0" applyBorder="0" applyAlignment="0"/>
    <xf numFmtId="0" fontId="15" fillId="0" borderId="0" applyFill="0" applyBorder="0" applyAlignment="0"/>
    <xf numFmtId="173" fontId="30" fillId="0" borderId="0" applyFill="0" applyBorder="0" applyAlignment="0"/>
    <xf numFmtId="0" fontId="15" fillId="0" borderId="0" applyFill="0" applyBorder="0" applyAlignment="0"/>
    <xf numFmtId="0" fontId="15" fillId="0" borderId="0" applyFill="0" applyBorder="0" applyAlignment="0"/>
    <xf numFmtId="175" fontId="15" fillId="0" borderId="0" applyFill="0" applyBorder="0" applyAlignment="0"/>
    <xf numFmtId="175" fontId="15" fillId="0" borderId="0" applyFill="0" applyBorder="0" applyAlignment="0"/>
    <xf numFmtId="173" fontId="30" fillId="0" borderId="0" applyFill="0" applyBorder="0" applyAlignment="0"/>
    <xf numFmtId="0" fontId="67" fillId="0" borderId="16" applyNumberFormat="0" applyFill="0" applyAlignment="0" applyProtection="0"/>
    <xf numFmtId="168" fontId="37" fillId="0" borderId="7">
      <alignment horizontal="right"/>
    </xf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189" fontId="38" fillId="0" borderId="0" applyFont="0" applyFill="0" applyBorder="0" applyAlignment="0" applyProtection="0"/>
    <xf numFmtId="190" fontId="38" fillId="0" borderId="0" applyFont="0" applyFill="0" applyBorder="0" applyAlignment="0" applyProtection="0"/>
    <xf numFmtId="0" fontId="68" fillId="5" borderId="0" applyNumberFormat="0" applyBorder="0" applyAlignment="0" applyProtection="0"/>
    <xf numFmtId="15" fontId="15" fillId="0" borderId="6" applyNumberFormat="0" applyBorder="0" applyAlignment="0">
      <alignment horizontal="center"/>
    </xf>
    <xf numFmtId="15" fontId="15" fillId="0" borderId="6" applyNumberFormat="0" applyBorder="0" applyAlignment="0">
      <alignment horizontal="center"/>
    </xf>
    <xf numFmtId="37" fontId="39" fillId="0" borderId="0"/>
    <xf numFmtId="0" fontId="32" fillId="0" borderId="0"/>
    <xf numFmtId="172" fontId="15" fillId="0" borderId="0"/>
    <xf numFmtId="172" fontId="15" fillId="0" borderId="0"/>
    <xf numFmtId="0" fontId="15" fillId="0" borderId="0"/>
    <xf numFmtId="0" fontId="15" fillId="0" borderId="0">
      <alignment vertical="top"/>
    </xf>
    <xf numFmtId="0" fontId="15" fillId="0" borderId="0">
      <alignment vertical="top"/>
    </xf>
    <xf numFmtId="0" fontId="15" fillId="0" borderId="0">
      <alignment vertical="top"/>
    </xf>
    <xf numFmtId="0" fontId="15" fillId="0" borderId="0">
      <alignment vertical="top"/>
    </xf>
    <xf numFmtId="0" fontId="15" fillId="0" borderId="0">
      <alignment vertical="top"/>
    </xf>
    <xf numFmtId="0" fontId="15" fillId="0" borderId="0">
      <alignment vertical="top"/>
    </xf>
    <xf numFmtId="203" fontId="15" fillId="0" borderId="0"/>
    <xf numFmtId="203" fontId="15" fillId="0" borderId="0"/>
    <xf numFmtId="0" fontId="15" fillId="0" borderId="0">
      <alignment vertical="top"/>
    </xf>
    <xf numFmtId="0" fontId="15" fillId="0" borderId="0">
      <alignment vertical="top"/>
    </xf>
    <xf numFmtId="0" fontId="15" fillId="0" borderId="0">
      <alignment vertical="top"/>
    </xf>
    <xf numFmtId="0" fontId="15" fillId="0" borderId="0">
      <alignment vertical="top"/>
    </xf>
    <xf numFmtId="0" fontId="15" fillId="0" borderId="0">
      <alignment vertical="top"/>
    </xf>
    <xf numFmtId="0" fontId="15" fillId="0" borderId="0">
      <alignment vertical="top"/>
    </xf>
    <xf numFmtId="0" fontId="15" fillId="0" borderId="0">
      <alignment vertical="top"/>
    </xf>
    <xf numFmtId="0" fontId="15" fillId="0" borderId="0">
      <alignment vertical="top"/>
    </xf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0" fillId="0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5" fillId="0" borderId="0"/>
    <xf numFmtId="0" fontId="1" fillId="0" borderId="0"/>
    <xf numFmtId="0" fontId="15" fillId="0" borderId="0"/>
    <xf numFmtId="0" fontId="1" fillId="0" borderId="0"/>
    <xf numFmtId="0" fontId="15" fillId="0" borderId="0">
      <alignment vertical="top"/>
    </xf>
    <xf numFmtId="0" fontId="1" fillId="0" borderId="0"/>
    <xf numFmtId="0" fontId="15" fillId="0" borderId="0"/>
    <xf numFmtId="0" fontId="15" fillId="0" borderId="0">
      <alignment vertical="top"/>
    </xf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>
      <alignment vertical="top"/>
    </xf>
    <xf numFmtId="0" fontId="15" fillId="0" borderId="0">
      <alignment vertical="top"/>
    </xf>
    <xf numFmtId="0" fontId="15" fillId="0" borderId="0">
      <alignment vertical="top"/>
    </xf>
    <xf numFmtId="0" fontId="15" fillId="0" borderId="0">
      <alignment vertical="top"/>
    </xf>
    <xf numFmtId="0" fontId="15" fillId="0" borderId="0">
      <alignment vertical="top"/>
    </xf>
    <xf numFmtId="0" fontId="15" fillId="0" borderId="0">
      <alignment vertical="top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9" fillId="0" borderId="0"/>
    <xf numFmtId="0" fontId="1" fillId="0" borderId="0"/>
    <xf numFmtId="0" fontId="1" fillId="0" borderId="0"/>
    <xf numFmtId="0" fontId="15" fillId="0" borderId="0"/>
    <xf numFmtId="0" fontId="15" fillId="0" borderId="0">
      <alignment vertical="top"/>
    </xf>
    <xf numFmtId="0" fontId="15" fillId="0" borderId="0">
      <alignment vertical="top"/>
    </xf>
    <xf numFmtId="0" fontId="1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172" fontId="20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2" fontId="20" fillId="0" borderId="0" applyNumberForma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55" fillId="9" borderId="18" applyNumberFormat="0" applyFont="0" applyAlignment="0" applyProtection="0"/>
    <xf numFmtId="37" fontId="40" fillId="0" borderId="0">
      <protection locked="0"/>
    </xf>
    <xf numFmtId="0" fontId="70" fillId="7" borderId="15" applyNumberFormat="0" applyAlignment="0" applyProtection="0"/>
    <xf numFmtId="1" fontId="14" fillId="0" borderId="2" applyFill="0" applyProtection="0">
      <alignment horizontal="center" vertical="top" wrapText="1"/>
    </xf>
    <xf numFmtId="191" fontId="15" fillId="0" borderId="0" applyFont="0" applyFill="0" applyBorder="0" applyAlignment="0" applyProtection="0"/>
    <xf numFmtId="191" fontId="15" fillId="0" borderId="0" applyFont="0" applyFill="0" applyBorder="0" applyAlignment="0" applyProtection="0"/>
    <xf numFmtId="174" fontId="15" fillId="0" borderId="0" applyFont="0" applyFill="0" applyBorder="0" applyAlignment="0" applyProtection="0"/>
    <xf numFmtId="174" fontId="15" fillId="0" borderId="0" applyFont="0" applyFill="0" applyBorder="0" applyAlignment="0" applyProtection="0"/>
    <xf numFmtId="192" fontId="15" fillId="0" borderId="0" applyFont="0" applyFill="0" applyBorder="0" applyAlignment="0" applyProtection="0"/>
    <xf numFmtId="192" fontId="15" fillId="0" borderId="0" applyFont="0" applyFill="0" applyBorder="0" applyAlignment="0" applyProtection="0"/>
    <xf numFmtId="10" fontId="15" fillId="0" borderId="0" applyFont="0" applyFill="0" applyBorder="0" applyAlignment="0" applyProtection="0"/>
    <xf numFmtId="10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5" fillId="0" borderId="0" applyFill="0" applyBorder="0" applyAlignment="0"/>
    <xf numFmtId="0" fontId="15" fillId="0" borderId="0" applyFill="0" applyBorder="0" applyAlignment="0"/>
    <xf numFmtId="173" fontId="30" fillId="0" borderId="0" applyFill="0" applyBorder="0" applyAlignment="0"/>
    <xf numFmtId="0" fontId="15" fillId="0" borderId="0" applyFill="0" applyBorder="0" applyAlignment="0"/>
    <xf numFmtId="0" fontId="15" fillId="0" borderId="0" applyFill="0" applyBorder="0" applyAlignment="0"/>
    <xf numFmtId="175" fontId="15" fillId="0" borderId="0" applyFill="0" applyBorder="0" applyAlignment="0"/>
    <xf numFmtId="175" fontId="15" fillId="0" borderId="0" applyFill="0" applyBorder="0" applyAlignment="0"/>
    <xf numFmtId="173" fontId="30" fillId="0" borderId="0" applyFill="0" applyBorder="0" applyAlignment="0"/>
    <xf numFmtId="9" fontId="41" fillId="0" borderId="0" applyFont="0" applyFill="0" applyProtection="0"/>
    <xf numFmtId="0" fontId="33" fillId="0" borderId="0" applyNumberFormat="0" applyFont="0" applyFill="0" applyBorder="0" applyAlignment="0" applyProtection="0">
      <alignment horizontal="left"/>
    </xf>
    <xf numFmtId="15" fontId="33" fillId="0" borderId="0" applyFont="0" applyFill="0" applyBorder="0" applyAlignment="0" applyProtection="0"/>
    <xf numFmtId="4" fontId="33" fillId="0" borderId="0" applyFont="0" applyFill="0" applyBorder="0" applyAlignment="0" applyProtection="0"/>
    <xf numFmtId="0" fontId="29" fillId="0" borderId="23">
      <alignment horizontal="center"/>
    </xf>
    <xf numFmtId="3" fontId="33" fillId="0" borderId="0" applyFont="0" applyFill="0" applyBorder="0" applyAlignment="0" applyProtection="0"/>
    <xf numFmtId="0" fontId="33" fillId="38" borderId="0" applyNumberFormat="0" applyFont="0" applyBorder="0" applyAlignment="0" applyProtection="0"/>
    <xf numFmtId="1" fontId="15" fillId="0" borderId="24" applyNumberFormat="0" applyFill="0" applyAlignment="0" applyProtection="0">
      <alignment horizontal="center" vertical="center"/>
    </xf>
    <xf numFmtId="1" fontId="15" fillId="0" borderId="24" applyNumberFormat="0" applyFill="0" applyAlignment="0" applyProtection="0">
      <alignment horizontal="center" vertical="center"/>
    </xf>
    <xf numFmtId="3" fontId="42" fillId="0" borderId="0"/>
    <xf numFmtId="0" fontId="34" fillId="0" borderId="0"/>
    <xf numFmtId="0" fontId="40" fillId="0" borderId="0"/>
    <xf numFmtId="0" fontId="43" fillId="0" borderId="0"/>
    <xf numFmtId="0" fontId="40" fillId="0" borderId="0"/>
    <xf numFmtId="37" fontId="44" fillId="0" borderId="0">
      <protection locked="0"/>
    </xf>
    <xf numFmtId="0" fontId="45" fillId="34" borderId="0"/>
    <xf numFmtId="0" fontId="43" fillId="0" borderId="0"/>
    <xf numFmtId="0" fontId="46" fillId="0" borderId="0"/>
    <xf numFmtId="37" fontId="44" fillId="0" borderId="0">
      <protection locked="0"/>
    </xf>
    <xf numFmtId="0" fontId="17" fillId="0" borderId="0"/>
    <xf numFmtId="0" fontId="45" fillId="34" borderId="0"/>
    <xf numFmtId="0" fontId="43" fillId="0" borderId="0"/>
    <xf numFmtId="0" fontId="43" fillId="0" borderId="0"/>
    <xf numFmtId="49" fontId="40" fillId="0" borderId="0"/>
    <xf numFmtId="0" fontId="41" fillId="0" borderId="0"/>
    <xf numFmtId="193" fontId="24" fillId="0" borderId="0"/>
    <xf numFmtId="0" fontId="15" fillId="0" borderId="0" applyNumberFormat="0" applyFill="0" applyBorder="0" applyAlignment="0" applyProtection="0"/>
    <xf numFmtId="172" fontId="15" fillId="0" borderId="0" applyNumberFormat="0" applyFill="0" applyBorder="0" applyAlignment="0" applyProtection="0"/>
    <xf numFmtId="172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34" fillId="0" borderId="20"/>
    <xf numFmtId="49" fontId="18" fillId="0" borderId="0" applyFill="0" applyBorder="0" applyAlignment="0"/>
    <xf numFmtId="189" fontId="15" fillId="0" borderId="0" applyFill="0" applyBorder="0" applyAlignment="0"/>
    <xf numFmtId="189" fontId="15" fillId="0" borderId="0" applyFill="0" applyBorder="0" applyAlignment="0"/>
    <xf numFmtId="194" fontId="15" fillId="0" borderId="0" applyFill="0" applyBorder="0" applyAlignment="0"/>
    <xf numFmtId="194" fontId="15" fillId="0" borderId="0" applyFill="0" applyBorder="0" applyAlignment="0"/>
    <xf numFmtId="0" fontId="22" fillId="0" borderId="0" applyFill="0" applyBorder="0" applyProtection="0">
      <alignment horizontal="left" vertical="top"/>
    </xf>
    <xf numFmtId="40" fontId="47" fillId="0" borderId="0"/>
    <xf numFmtId="0" fontId="48" fillId="39" borderId="0"/>
    <xf numFmtId="0" fontId="71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1" fontId="14" fillId="0" borderId="25" applyNumberFormat="0" applyFill="0" applyProtection="0">
      <alignment horizontal="left" vertical="center"/>
    </xf>
    <xf numFmtId="0" fontId="72" fillId="0" borderId="19" applyNumberFormat="0" applyFill="0" applyAlignment="0" applyProtection="0"/>
    <xf numFmtId="0" fontId="36" fillId="0" borderId="26"/>
    <xf numFmtId="0" fontId="36" fillId="0" borderId="20"/>
    <xf numFmtId="195" fontId="32" fillId="0" borderId="0" applyFont="0" applyFill="0" applyBorder="0" applyAlignment="0" applyProtection="0"/>
    <xf numFmtId="196" fontId="32" fillId="0" borderId="0" applyFont="0" applyFill="0" applyBorder="0" applyAlignment="0" applyProtection="0"/>
    <xf numFmtId="1" fontId="49" fillId="0" borderId="24" applyNumberFormat="0" applyFill="0" applyAlignment="0" applyProtection="0">
      <alignment horizontal="left"/>
    </xf>
    <xf numFmtId="197" fontId="15" fillId="0" borderId="0" applyFont="0" applyFill="0" applyBorder="0" applyAlignment="0" applyProtection="0"/>
    <xf numFmtId="198" fontId="15" fillId="0" borderId="0" applyFont="0" applyFill="0" applyBorder="0" applyAlignment="0" applyProtection="0"/>
    <xf numFmtId="0" fontId="73" fillId="0" borderId="0" applyNumberFormat="0" applyFill="0" applyBorder="0" applyAlignment="0" applyProtection="0"/>
    <xf numFmtId="0" fontId="50" fillId="0" borderId="0">
      <alignment horizontal="left"/>
    </xf>
    <xf numFmtId="40" fontId="51" fillId="0" borderId="0" applyFont="0" applyFill="0" applyBorder="0" applyAlignment="0" applyProtection="0"/>
    <xf numFmtId="38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10" fontId="15" fillId="0" borderId="0" applyFont="0" applyFill="0" applyBorder="0" applyAlignment="0" applyProtection="0"/>
    <xf numFmtId="0" fontId="52" fillId="0" borderId="0"/>
    <xf numFmtId="199" fontId="15" fillId="0" borderId="0" applyFont="0" applyFill="0" applyBorder="0" applyAlignment="0" applyProtection="0"/>
    <xf numFmtId="200" fontId="15" fillId="0" borderId="0" applyFont="0" applyFill="0" applyBorder="0" applyAlignment="0" applyProtection="0"/>
    <xf numFmtId="201" fontId="53" fillId="0" borderId="0" applyFont="0" applyFill="0" applyBorder="0" applyAlignment="0" applyProtection="0"/>
    <xf numFmtId="202" fontId="53" fillId="0" borderId="0" applyFont="0" applyFill="0" applyBorder="0" applyAlignment="0" applyProtection="0"/>
    <xf numFmtId="0" fontId="54" fillId="0" borderId="0"/>
    <xf numFmtId="0" fontId="15" fillId="0" borderId="0"/>
  </cellStyleXfs>
  <cellXfs count="90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164" fontId="2" fillId="2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vertical="center"/>
    </xf>
    <xf numFmtId="164" fontId="4" fillId="0" borderId="0" xfId="1" applyNumberFormat="1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vertical="center"/>
    </xf>
    <xf numFmtId="164" fontId="4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165" fontId="4" fillId="0" borderId="0" xfId="0" applyNumberFormat="1" applyFont="1" applyAlignment="1">
      <alignment vertical="center"/>
    </xf>
    <xf numFmtId="165" fontId="4" fillId="0" borderId="1" xfId="0" applyNumberFormat="1" applyFont="1" applyBorder="1" applyAlignment="1">
      <alignment vertical="center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165" fontId="6" fillId="0" borderId="2" xfId="0" applyNumberFormat="1" applyFont="1" applyFill="1" applyBorder="1" applyAlignment="1">
      <alignment horizontal="left" vertical="center" wrapText="1"/>
    </xf>
    <xf numFmtId="165" fontId="5" fillId="0" borderId="2" xfId="0" applyNumberFormat="1" applyFont="1" applyFill="1" applyBorder="1" applyAlignment="1">
      <alignment horizontal="left" vertical="center" wrapText="1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164" fontId="4" fillId="0" borderId="0" xfId="1" applyNumberFormat="1" applyFont="1" applyBorder="1" applyAlignment="1">
      <alignment vertical="center"/>
    </xf>
    <xf numFmtId="164" fontId="4" fillId="0" borderId="7" xfId="1" applyNumberFormat="1" applyFont="1" applyBorder="1" applyAlignment="1">
      <alignment vertical="center"/>
    </xf>
    <xf numFmtId="164" fontId="2" fillId="2" borderId="0" xfId="0" applyNumberFormat="1" applyFont="1" applyFill="1" applyBorder="1" applyAlignment="1">
      <alignment horizontal="center" vertical="center" wrapText="1"/>
    </xf>
    <xf numFmtId="164" fontId="2" fillId="2" borderId="7" xfId="0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vertical="center"/>
    </xf>
    <xf numFmtId="0" fontId="5" fillId="0" borderId="0" xfId="0" applyFont="1" applyBorder="1"/>
    <xf numFmtId="0" fontId="5" fillId="0" borderId="7" xfId="0" applyFont="1" applyBorder="1"/>
    <xf numFmtId="0" fontId="6" fillId="0" borderId="0" xfId="0" applyFont="1" applyBorder="1"/>
    <xf numFmtId="0" fontId="6" fillId="0" borderId="0" xfId="0" applyFont="1" applyBorder="1" applyAlignment="1">
      <alignment horizontal="right"/>
    </xf>
    <xf numFmtId="165" fontId="4" fillId="0" borderId="7" xfId="0" applyNumberFormat="1" applyFont="1" applyBorder="1"/>
    <xf numFmtId="0" fontId="4" fillId="0" borderId="8" xfId="0" applyFont="1" applyBorder="1" applyAlignment="1">
      <alignment vertical="center"/>
    </xf>
    <xf numFmtId="0" fontId="4" fillId="0" borderId="1" xfId="0" applyFont="1" applyBorder="1"/>
    <xf numFmtId="0" fontId="5" fillId="0" borderId="1" xfId="0" applyFont="1" applyBorder="1"/>
    <xf numFmtId="165" fontId="5" fillId="0" borderId="9" xfId="0" applyNumberFormat="1" applyFont="1" applyBorder="1"/>
    <xf numFmtId="0" fontId="2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left" vertical="center" wrapText="1" indent="1"/>
    </xf>
    <xf numFmtId="0" fontId="7" fillId="0" borderId="9" xfId="0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Fill="1" applyBorder="1" applyAlignment="1">
      <alignment horizontal="left" vertical="center" wrapText="1"/>
    </xf>
    <xf numFmtId="164" fontId="8" fillId="0" borderId="0" xfId="1" applyNumberFormat="1" applyFont="1" applyAlignment="1">
      <alignment vertical="center"/>
    </xf>
    <xf numFmtId="164" fontId="7" fillId="2" borderId="0" xfId="0" applyNumberFormat="1" applyFont="1" applyFill="1" applyAlignment="1">
      <alignment vertical="center"/>
    </xf>
    <xf numFmtId="0" fontId="9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164" fontId="11" fillId="0" borderId="0" xfId="0" applyNumberFormat="1" applyFont="1" applyAlignment="1">
      <alignment vertical="center"/>
    </xf>
    <xf numFmtId="0" fontId="12" fillId="0" borderId="0" xfId="0" applyFont="1" applyAlignment="1">
      <alignment vertical="center"/>
    </xf>
    <xf numFmtId="164" fontId="74" fillId="0" borderId="0" xfId="0" applyNumberFormat="1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164" fontId="8" fillId="0" borderId="0" xfId="0" applyNumberFormat="1" applyFont="1" applyAlignment="1">
      <alignment vertical="center"/>
    </xf>
    <xf numFmtId="164" fontId="11" fillId="40" borderId="0" xfId="0" applyNumberFormat="1" applyFont="1" applyFill="1" applyAlignment="1">
      <alignment vertical="center"/>
    </xf>
    <xf numFmtId="165" fontId="11" fillId="0" borderId="0" xfId="0" applyNumberFormat="1" applyFont="1" applyAlignment="1">
      <alignment vertical="center"/>
    </xf>
    <xf numFmtId="43" fontId="11" fillId="0" borderId="0" xfId="0" applyNumberFormat="1" applyFont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164" fontId="4" fillId="41" borderId="0" xfId="1" applyNumberFormat="1" applyFont="1" applyFill="1" applyAlignment="1">
      <alignment vertical="center"/>
    </xf>
    <xf numFmtId="164" fontId="8" fillId="41" borderId="0" xfId="1" applyNumberFormat="1" applyFont="1" applyFill="1" applyAlignment="1">
      <alignment vertical="center"/>
    </xf>
    <xf numFmtId="0" fontId="4" fillId="41" borderId="0" xfId="0" applyFont="1" applyFill="1" applyAlignment="1">
      <alignment vertical="center"/>
    </xf>
    <xf numFmtId="164" fontId="9" fillId="0" borderId="0" xfId="1" applyNumberFormat="1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164" fontId="4" fillId="0" borderId="0" xfId="0" applyNumberFormat="1" applyFont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164" fontId="4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165" fontId="4" fillId="0" borderId="0" xfId="0" applyNumberFormat="1" applyFont="1" applyFill="1" applyBorder="1" applyAlignment="1">
      <alignment vertical="center"/>
    </xf>
    <xf numFmtId="164" fontId="7" fillId="0" borderId="0" xfId="1" applyNumberFormat="1" applyFont="1" applyBorder="1" applyAlignment="1">
      <alignment vertical="center"/>
    </xf>
    <xf numFmtId="165" fontId="75" fillId="0" borderId="0" xfId="0" applyNumberFormat="1" applyFont="1" applyFill="1" applyBorder="1" applyAlignment="1">
      <alignment horizontal="right" vertical="center" wrapText="1"/>
    </xf>
    <xf numFmtId="165" fontId="76" fillId="0" borderId="0" xfId="0" applyNumberFormat="1" applyFont="1" applyAlignment="1">
      <alignment horizontal="left" vertical="center"/>
    </xf>
    <xf numFmtId="165" fontId="76" fillId="0" borderId="0" xfId="0" applyNumberFormat="1" applyFont="1" applyAlignment="1">
      <alignment vertical="center"/>
    </xf>
    <xf numFmtId="164" fontId="76" fillId="0" borderId="0" xfId="0" applyNumberFormat="1" applyFont="1" applyAlignment="1">
      <alignment vertical="center"/>
    </xf>
    <xf numFmtId="165" fontId="77" fillId="0" borderId="0" xfId="0" applyNumberFormat="1" applyFont="1" applyFill="1" applyBorder="1" applyAlignment="1">
      <alignment horizontal="right" vertical="center" wrapText="1"/>
    </xf>
    <xf numFmtId="0" fontId="76" fillId="0" borderId="0" xfId="0" applyFont="1" applyAlignment="1">
      <alignment horizontal="left" vertical="center"/>
    </xf>
    <xf numFmtId="0" fontId="76" fillId="0" borderId="0" xfId="0" applyFont="1" applyAlignment="1">
      <alignment horizontal="right" vertical="center"/>
    </xf>
    <xf numFmtId="0" fontId="76" fillId="0" borderId="0" xfId="0" applyFont="1" applyAlignment="1">
      <alignment vertical="center"/>
    </xf>
    <xf numFmtId="165" fontId="76" fillId="0" borderId="1" xfId="0" applyNumberFormat="1" applyFont="1" applyBorder="1" applyAlignment="1">
      <alignment horizontal="right" vertical="center"/>
    </xf>
    <xf numFmtId="0" fontId="76" fillId="0" borderId="1" xfId="0" applyFont="1" applyBorder="1" applyAlignment="1">
      <alignment horizontal="left" vertical="center"/>
    </xf>
    <xf numFmtId="165" fontId="76" fillId="0" borderId="1" xfId="0" applyNumberFormat="1" applyFont="1" applyBorder="1" applyAlignment="1">
      <alignment vertical="center"/>
    </xf>
    <xf numFmtId="0" fontId="6" fillId="0" borderId="2" xfId="0" applyFont="1" applyBorder="1" applyAlignment="1">
      <alignment vertical="center" wrapText="1"/>
    </xf>
  </cellXfs>
  <cellStyles count="599">
    <cellStyle name="          _x000d__x000a_shell=progman.exe_x000d__x000a_m" xfId="3" xr:uid="{00000000-0005-0000-0000-00002F000000}"/>
    <cellStyle name="          _x000d__x000a_shell=progman.exe_x000d__x000a_m 2" xfId="4" xr:uid="{00000000-0005-0000-0000-000030000000}"/>
    <cellStyle name="??                          " xfId="5" xr:uid="{00000000-0005-0000-0000-000031000000}"/>
    <cellStyle name="??                           2" xfId="6" xr:uid="{00000000-0005-0000-0000-000032000000}"/>
    <cellStyle name="_Book1" xfId="7" xr:uid="{00000000-0005-0000-0000-000033000000}"/>
    <cellStyle name="_Book1 2" xfId="8" xr:uid="{00000000-0005-0000-0000-000034000000}"/>
    <cellStyle name="_Book2" xfId="9" xr:uid="{00000000-0005-0000-0000-000035000000}"/>
    <cellStyle name="_Book2 2" xfId="10" xr:uid="{00000000-0005-0000-0000-000036000000}"/>
    <cellStyle name="_Conso EGL RPT March 07 &amp; 08 Final Santosh 13 Dec 08" xfId="11" xr:uid="{00000000-0005-0000-0000-000037000000}"/>
    <cellStyle name="_Conso EGL RPT March 07 &amp; 08 Final Santosh 13 Dec 08 2" xfId="12" xr:uid="{00000000-0005-0000-0000-000038000000}"/>
    <cellStyle name="_Construction 07  &amp; 08" xfId="13" xr:uid="{00000000-0005-0000-0000-000039000000}"/>
    <cellStyle name="_Construction 07  &amp; 08 2" xfId="14" xr:uid="{00000000-0005-0000-0000-00003A000000}"/>
    <cellStyle name="_Draft 3 COBS0606 EOL" xfId="15" xr:uid="{00000000-0005-0000-0000-00003B000000}"/>
    <cellStyle name="_Draft 3 COBS0606 EOL 2" xfId="16" xr:uid="{00000000-0005-0000-0000-00003C000000}"/>
    <cellStyle name="_Employee Benefits disclosure-EGL" xfId="17" xr:uid="{00000000-0005-0000-0000-00003D000000}"/>
    <cellStyle name="_Employee Benefits disclosure-EGL 2" xfId="18" xr:uid="{00000000-0005-0000-0000-00003E000000}"/>
    <cellStyle name="_EOL PL-March 08" xfId="19" xr:uid="{00000000-0005-0000-0000-00003F000000}"/>
    <cellStyle name="_EOL PL-March 08 2" xfId="20" xr:uid="{00000000-0005-0000-0000-000040000000}"/>
    <cellStyle name="_final_ECIL _BAL _SHEET_MARCH08_mod" xfId="21" xr:uid="{00000000-0005-0000-0000-000041000000}"/>
    <cellStyle name="_final_ECIL _BAL _SHEET_MARCH08_mod 2" xfId="22" xr:uid="{00000000-0005-0000-0000-000042000000}"/>
    <cellStyle name="_Fixed Assets Write Off Approal-summary4" xfId="23" xr:uid="{00000000-0005-0000-0000-000043000000}"/>
    <cellStyle name="_Fixed Assets Write Off Approal-summary4 2" xfId="24" xr:uid="{00000000-0005-0000-0000-000044000000}"/>
    <cellStyle name="_GROUP CO RECON format (2)" xfId="25" xr:uid="{00000000-0005-0000-0000-000045000000}"/>
    <cellStyle name="_GROUP CO RECON format (2) 2" xfId="26" xr:uid="{00000000-0005-0000-0000-000046000000}"/>
    <cellStyle name="_hp" xfId="27" xr:uid="{00000000-0005-0000-0000-000047000000}"/>
    <cellStyle name="_hp 2" xfId="28" xr:uid="{00000000-0005-0000-0000-000048000000}"/>
    <cellStyle name="_Lease" xfId="29" xr:uid="{00000000-0005-0000-0000-000049000000}"/>
    <cellStyle name="_Lease 2" xfId="30" xr:uid="{00000000-0005-0000-0000-00004A000000}"/>
    <cellStyle name="_Lease_Note No 13 a" xfId="31" xr:uid="{00000000-0005-0000-0000-00004B000000}"/>
    <cellStyle name="_Lease_Note No 13 a 2" xfId="32" xr:uid="{00000000-0005-0000-0000-00004C000000}"/>
    <cellStyle name="_ME2N CIF Import ( Capital &amp; Spares)220908" xfId="33" xr:uid="{00000000-0005-0000-0000-00004D000000}"/>
    <cellStyle name="_ME2N CIF Import ( Capital &amp; Spares)220908 2" xfId="34" xr:uid="{00000000-0005-0000-0000-00004E000000}"/>
    <cellStyle name="•W€_G7ATD" xfId="35" xr:uid="{00000000-0005-0000-0000-00004F000000}"/>
    <cellStyle name="20% - Accent1 2" xfId="36" xr:uid="{00000000-0005-0000-0000-000050000000}"/>
    <cellStyle name="20% - Accent2 2" xfId="37" xr:uid="{00000000-0005-0000-0000-000051000000}"/>
    <cellStyle name="20% - Accent3 2" xfId="38" xr:uid="{00000000-0005-0000-0000-000052000000}"/>
    <cellStyle name="20% - Accent4 2" xfId="39" xr:uid="{00000000-0005-0000-0000-000053000000}"/>
    <cellStyle name="20% - Accent5 2" xfId="40" xr:uid="{00000000-0005-0000-0000-000054000000}"/>
    <cellStyle name="20% - Accent6 2" xfId="41" xr:uid="{00000000-0005-0000-0000-000055000000}"/>
    <cellStyle name="40% - Accent1 2" xfId="42" xr:uid="{00000000-0005-0000-0000-000056000000}"/>
    <cellStyle name="40% - Accent2 2" xfId="43" xr:uid="{00000000-0005-0000-0000-000057000000}"/>
    <cellStyle name="40% - Accent3 2" xfId="44" xr:uid="{00000000-0005-0000-0000-000058000000}"/>
    <cellStyle name="40% - Accent4 2" xfId="45" xr:uid="{00000000-0005-0000-0000-000059000000}"/>
    <cellStyle name="40% - Accent5 2" xfId="46" xr:uid="{00000000-0005-0000-0000-00005A000000}"/>
    <cellStyle name="40% - Accent6 2" xfId="47" xr:uid="{00000000-0005-0000-0000-00005B000000}"/>
    <cellStyle name="60% - Accent1 2" xfId="48" xr:uid="{00000000-0005-0000-0000-00005C000000}"/>
    <cellStyle name="60% - Accent2 2" xfId="49" xr:uid="{00000000-0005-0000-0000-00005D000000}"/>
    <cellStyle name="60% - Accent3 2" xfId="50" xr:uid="{00000000-0005-0000-0000-00005E000000}"/>
    <cellStyle name="60% - Accent4 2" xfId="51" xr:uid="{00000000-0005-0000-0000-00005F000000}"/>
    <cellStyle name="60% - Accent5 2" xfId="52" xr:uid="{00000000-0005-0000-0000-000060000000}"/>
    <cellStyle name="60% - Accent6 2" xfId="53" xr:uid="{00000000-0005-0000-0000-000061000000}"/>
    <cellStyle name="Accent1 2" xfId="54" xr:uid="{00000000-0005-0000-0000-000062000000}"/>
    <cellStyle name="Accent2 2" xfId="55" xr:uid="{00000000-0005-0000-0000-000063000000}"/>
    <cellStyle name="Accent3 2" xfId="56" xr:uid="{00000000-0005-0000-0000-000064000000}"/>
    <cellStyle name="Accent4 2" xfId="57" xr:uid="{00000000-0005-0000-0000-000065000000}"/>
    <cellStyle name="Accent5 2" xfId="58" xr:uid="{00000000-0005-0000-0000-000066000000}"/>
    <cellStyle name="Accent6 2" xfId="59" xr:uid="{00000000-0005-0000-0000-000067000000}"/>
    <cellStyle name="AeE­ [0]_INQUIRY ¿?¾÷AßAø " xfId="60" xr:uid="{00000000-0005-0000-0000-000068000000}"/>
    <cellStyle name="AeE­_INQUIRY ¿?¾÷AßAø " xfId="61" xr:uid="{00000000-0005-0000-0000-000069000000}"/>
    <cellStyle name="AÞ¸¶ [0]_INQUIRY ¿?¾÷AßAø " xfId="62" xr:uid="{00000000-0005-0000-0000-00006A000000}"/>
    <cellStyle name="AÞ¸¶_INQUIRY ¿?¾÷AßAø " xfId="63" xr:uid="{00000000-0005-0000-0000-00006B000000}"/>
    <cellStyle name="Bad 2" xfId="64" xr:uid="{00000000-0005-0000-0000-00006C000000}"/>
    <cellStyle name="Black" xfId="65" xr:uid="{00000000-0005-0000-0000-00006D000000}"/>
    <cellStyle name="Body" xfId="66" xr:uid="{00000000-0005-0000-0000-00006E000000}"/>
    <cellStyle name="Border" xfId="67" xr:uid="{00000000-0005-0000-0000-00006F000000}"/>
    <cellStyle name="C?AØ_¿?¾÷CoE² " xfId="68" xr:uid="{00000000-0005-0000-0000-000070000000}"/>
    <cellStyle name="C￥AØ_¿μ¾÷CoE² " xfId="69" xr:uid="{00000000-0005-0000-0000-000071000000}"/>
    <cellStyle name="Calc Currency (0)" xfId="70" xr:uid="{00000000-0005-0000-0000-000072000000}"/>
    <cellStyle name="Calc Currency (0) 2" xfId="71" xr:uid="{00000000-0005-0000-0000-000073000000}"/>
    <cellStyle name="Calc Currency (2)" xfId="72" xr:uid="{00000000-0005-0000-0000-000074000000}"/>
    <cellStyle name="Calc Percent (0)" xfId="73" xr:uid="{00000000-0005-0000-0000-000075000000}"/>
    <cellStyle name="Calc Percent (1)" xfId="74" xr:uid="{00000000-0005-0000-0000-000076000000}"/>
    <cellStyle name="Calc Percent (1) 2" xfId="75" xr:uid="{00000000-0005-0000-0000-000077000000}"/>
    <cellStyle name="Calc Percent (2)" xfId="76" xr:uid="{00000000-0005-0000-0000-000078000000}"/>
    <cellStyle name="Calc Percent (2) 2" xfId="77" xr:uid="{00000000-0005-0000-0000-000079000000}"/>
    <cellStyle name="Calc Units (0)" xfId="78" xr:uid="{00000000-0005-0000-0000-00007A000000}"/>
    <cellStyle name="Calc Units (0) 2" xfId="79" xr:uid="{00000000-0005-0000-0000-00007B000000}"/>
    <cellStyle name="Calc Units (1)" xfId="80" xr:uid="{00000000-0005-0000-0000-00007C000000}"/>
    <cellStyle name="Calc Units (1) 2" xfId="81" xr:uid="{00000000-0005-0000-0000-00007D000000}"/>
    <cellStyle name="Calc Units (2)" xfId="82" xr:uid="{00000000-0005-0000-0000-00007E000000}"/>
    <cellStyle name="Calculation 2" xfId="83" xr:uid="{00000000-0005-0000-0000-00007F000000}"/>
    <cellStyle name="Check Cell 2" xfId="84" xr:uid="{00000000-0005-0000-0000-000080000000}"/>
    <cellStyle name="Comma" xfId="1" builtinId="3"/>
    <cellStyle name="Comma [00]" xfId="86" xr:uid="{00000000-0005-0000-0000-000082000000}"/>
    <cellStyle name="Comma [00] 2" xfId="87" xr:uid="{00000000-0005-0000-0000-000083000000}"/>
    <cellStyle name="Comma 10" xfId="88" xr:uid="{00000000-0005-0000-0000-000084000000}"/>
    <cellStyle name="Comma 10 10" xfId="89" xr:uid="{00000000-0005-0000-0000-000085000000}"/>
    <cellStyle name="Comma 10 10 2" xfId="90" xr:uid="{00000000-0005-0000-0000-000086000000}"/>
    <cellStyle name="Comma 10 10 2 2" xfId="91" xr:uid="{00000000-0005-0000-0000-000087000000}"/>
    <cellStyle name="Comma 10 10 3" xfId="92" xr:uid="{00000000-0005-0000-0000-000088000000}"/>
    <cellStyle name="Comma 10 2" xfId="93" xr:uid="{00000000-0005-0000-0000-000089000000}"/>
    <cellStyle name="Comma 10 2 2" xfId="94" xr:uid="{00000000-0005-0000-0000-00008A000000}"/>
    <cellStyle name="Comma 10 2 2 2" xfId="95" xr:uid="{00000000-0005-0000-0000-00008B000000}"/>
    <cellStyle name="Comma 10 2 3" xfId="96" xr:uid="{00000000-0005-0000-0000-00008C000000}"/>
    <cellStyle name="Comma 10 3" xfId="97" xr:uid="{00000000-0005-0000-0000-00008D000000}"/>
    <cellStyle name="Comma 10 3 2" xfId="98" xr:uid="{00000000-0005-0000-0000-00008E000000}"/>
    <cellStyle name="Comma 10 4" xfId="99" xr:uid="{00000000-0005-0000-0000-00008F000000}"/>
    <cellStyle name="Comma 11" xfId="100" xr:uid="{00000000-0005-0000-0000-000090000000}"/>
    <cellStyle name="Comma 11 2" xfId="101" xr:uid="{00000000-0005-0000-0000-000091000000}"/>
    <cellStyle name="Comma 12" xfId="102" xr:uid="{00000000-0005-0000-0000-000092000000}"/>
    <cellStyle name="Comma 12 2" xfId="103" xr:uid="{00000000-0005-0000-0000-000093000000}"/>
    <cellStyle name="Comma 12 2 2" xfId="104" xr:uid="{00000000-0005-0000-0000-000094000000}"/>
    <cellStyle name="Comma 12 3" xfId="105" xr:uid="{00000000-0005-0000-0000-000095000000}"/>
    <cellStyle name="Comma 13" xfId="106" xr:uid="{00000000-0005-0000-0000-000096000000}"/>
    <cellStyle name="Comma 13 2" xfId="107" xr:uid="{00000000-0005-0000-0000-000097000000}"/>
    <cellStyle name="Comma 13 2 2" xfId="108" xr:uid="{00000000-0005-0000-0000-000098000000}"/>
    <cellStyle name="Comma 13 3" xfId="109" xr:uid="{00000000-0005-0000-0000-000099000000}"/>
    <cellStyle name="Comma 14" xfId="110" xr:uid="{00000000-0005-0000-0000-00009A000000}"/>
    <cellStyle name="Comma 14 2" xfId="111" xr:uid="{00000000-0005-0000-0000-00009B000000}"/>
    <cellStyle name="Comma 14 2 2" xfId="112" xr:uid="{00000000-0005-0000-0000-00009C000000}"/>
    <cellStyle name="Comma 14 3" xfId="113" xr:uid="{00000000-0005-0000-0000-00009D000000}"/>
    <cellStyle name="Comma 15" xfId="114" xr:uid="{00000000-0005-0000-0000-00009E000000}"/>
    <cellStyle name="Comma 15 2" xfId="115" xr:uid="{00000000-0005-0000-0000-00009F000000}"/>
    <cellStyle name="Comma 15 2 2" xfId="116" xr:uid="{00000000-0005-0000-0000-0000A0000000}"/>
    <cellStyle name="Comma 15 3" xfId="117" xr:uid="{00000000-0005-0000-0000-0000A1000000}"/>
    <cellStyle name="Comma 15 3 2" xfId="118" xr:uid="{00000000-0005-0000-0000-0000A2000000}"/>
    <cellStyle name="Comma 15 4" xfId="119" xr:uid="{00000000-0005-0000-0000-0000A3000000}"/>
    <cellStyle name="Comma 16" xfId="120" xr:uid="{00000000-0005-0000-0000-0000A4000000}"/>
    <cellStyle name="Comma 16 2" xfId="121" xr:uid="{00000000-0005-0000-0000-0000A5000000}"/>
    <cellStyle name="Comma 17" xfId="122" xr:uid="{00000000-0005-0000-0000-0000A6000000}"/>
    <cellStyle name="Comma 17 2" xfId="123" xr:uid="{00000000-0005-0000-0000-0000A7000000}"/>
    <cellStyle name="Comma 17 2 2" xfId="124" xr:uid="{00000000-0005-0000-0000-0000A8000000}"/>
    <cellStyle name="Comma 17 3" xfId="125" xr:uid="{00000000-0005-0000-0000-0000A9000000}"/>
    <cellStyle name="Comma 18" xfId="126" xr:uid="{00000000-0005-0000-0000-0000AA000000}"/>
    <cellStyle name="Comma 18 2" xfId="127" xr:uid="{00000000-0005-0000-0000-0000AB000000}"/>
    <cellStyle name="Comma 19" xfId="128" xr:uid="{00000000-0005-0000-0000-0000AC000000}"/>
    <cellStyle name="Comma 19 2" xfId="129" xr:uid="{00000000-0005-0000-0000-0000AD000000}"/>
    <cellStyle name="Comma 2" xfId="130" xr:uid="{00000000-0005-0000-0000-0000AE000000}"/>
    <cellStyle name="Comma 2 2" xfId="131" xr:uid="{00000000-0005-0000-0000-0000AF000000}"/>
    <cellStyle name="Comma 2 2 2" xfId="132" xr:uid="{00000000-0005-0000-0000-0000B0000000}"/>
    <cellStyle name="Comma 2 2 2 2" xfId="133" xr:uid="{00000000-0005-0000-0000-0000B1000000}"/>
    <cellStyle name="Comma 2 2 2 2 2" xfId="134" xr:uid="{00000000-0005-0000-0000-0000B2000000}"/>
    <cellStyle name="Comma 2 2 2 2 2 2" xfId="135" xr:uid="{00000000-0005-0000-0000-0000B3000000}"/>
    <cellStyle name="Comma 2 2 2 2 3" xfId="136" xr:uid="{00000000-0005-0000-0000-0000B4000000}"/>
    <cellStyle name="Comma 2 2 2 3" xfId="137" xr:uid="{00000000-0005-0000-0000-0000B5000000}"/>
    <cellStyle name="Comma 2 2 3" xfId="138" xr:uid="{00000000-0005-0000-0000-0000B6000000}"/>
    <cellStyle name="Comma 2 2 3 2" xfId="139" xr:uid="{00000000-0005-0000-0000-0000B7000000}"/>
    <cellStyle name="Comma 2 2 4" xfId="140" xr:uid="{00000000-0005-0000-0000-0000B8000000}"/>
    <cellStyle name="Comma 2 2 5" xfId="141" xr:uid="{00000000-0005-0000-0000-0000B9000000}"/>
    <cellStyle name="Comma 2 3" xfId="142" xr:uid="{00000000-0005-0000-0000-0000BA000000}"/>
    <cellStyle name="Comma 2 3 2" xfId="143" xr:uid="{00000000-0005-0000-0000-0000BB000000}"/>
    <cellStyle name="Comma 2 4" xfId="144" xr:uid="{00000000-0005-0000-0000-0000BC000000}"/>
    <cellStyle name="Comma 2 5" xfId="145" xr:uid="{00000000-0005-0000-0000-0000BD000000}"/>
    <cellStyle name="Comma 2 6" xfId="146" xr:uid="{00000000-0005-0000-0000-0000BE000000}"/>
    <cellStyle name="Comma 2 6 2" xfId="147" xr:uid="{00000000-0005-0000-0000-0000BF000000}"/>
    <cellStyle name="Comma 2 6 2 2" xfId="148" xr:uid="{00000000-0005-0000-0000-0000C0000000}"/>
    <cellStyle name="Comma 2 6 3" xfId="149" xr:uid="{00000000-0005-0000-0000-0000C1000000}"/>
    <cellStyle name="Comma 20" xfId="150" xr:uid="{00000000-0005-0000-0000-0000C2000000}"/>
    <cellStyle name="Comma 20 2" xfId="151" xr:uid="{00000000-0005-0000-0000-0000C3000000}"/>
    <cellStyle name="Comma 21" xfId="152" xr:uid="{00000000-0005-0000-0000-0000C4000000}"/>
    <cellStyle name="Comma 21 2" xfId="153" xr:uid="{00000000-0005-0000-0000-0000C5000000}"/>
    <cellStyle name="Comma 22" xfId="154" xr:uid="{00000000-0005-0000-0000-0000C6000000}"/>
    <cellStyle name="Comma 22 2" xfId="155" xr:uid="{00000000-0005-0000-0000-0000C7000000}"/>
    <cellStyle name="Comma 22 2 2" xfId="156" xr:uid="{00000000-0005-0000-0000-0000C8000000}"/>
    <cellStyle name="Comma 22 3" xfId="157" xr:uid="{00000000-0005-0000-0000-0000C9000000}"/>
    <cellStyle name="Comma 22 3 2" xfId="158" xr:uid="{00000000-0005-0000-0000-0000CA000000}"/>
    <cellStyle name="Comma 22 4" xfId="159" xr:uid="{00000000-0005-0000-0000-0000CB000000}"/>
    <cellStyle name="Comma 23" xfId="160" xr:uid="{00000000-0005-0000-0000-0000CC000000}"/>
    <cellStyle name="Comma 23 2" xfId="161" xr:uid="{00000000-0005-0000-0000-0000CD000000}"/>
    <cellStyle name="Comma 24" xfId="162" xr:uid="{00000000-0005-0000-0000-0000CE000000}"/>
    <cellStyle name="Comma 24 2" xfId="163" xr:uid="{00000000-0005-0000-0000-0000CF000000}"/>
    <cellStyle name="Comma 25" xfId="164" xr:uid="{00000000-0005-0000-0000-0000D0000000}"/>
    <cellStyle name="Comma 25 2" xfId="165" xr:uid="{00000000-0005-0000-0000-0000D1000000}"/>
    <cellStyle name="Comma 25 2 2" xfId="166" xr:uid="{00000000-0005-0000-0000-0000D2000000}"/>
    <cellStyle name="Comma 25 3" xfId="167" xr:uid="{00000000-0005-0000-0000-0000D3000000}"/>
    <cellStyle name="Comma 26" xfId="168" xr:uid="{00000000-0005-0000-0000-0000D4000000}"/>
    <cellStyle name="Comma 26 2" xfId="169" xr:uid="{00000000-0005-0000-0000-0000D5000000}"/>
    <cellStyle name="Comma 27" xfId="170" xr:uid="{00000000-0005-0000-0000-0000D6000000}"/>
    <cellStyle name="Comma 27 2" xfId="171" xr:uid="{00000000-0005-0000-0000-0000D7000000}"/>
    <cellStyle name="Comma 28" xfId="172" xr:uid="{00000000-0005-0000-0000-0000D8000000}"/>
    <cellStyle name="Comma 28 2" xfId="173" xr:uid="{00000000-0005-0000-0000-0000D9000000}"/>
    <cellStyle name="Comma 29" xfId="174" xr:uid="{00000000-0005-0000-0000-0000DA000000}"/>
    <cellStyle name="Comma 3" xfId="175" xr:uid="{00000000-0005-0000-0000-0000DB000000}"/>
    <cellStyle name="Comma 3 2" xfId="176" xr:uid="{00000000-0005-0000-0000-0000DC000000}"/>
    <cellStyle name="Comma 3 2 2" xfId="177" xr:uid="{00000000-0005-0000-0000-0000DD000000}"/>
    <cellStyle name="Comma 3 2 2 2" xfId="178" xr:uid="{00000000-0005-0000-0000-0000DE000000}"/>
    <cellStyle name="Comma 3 2 3" xfId="179" xr:uid="{00000000-0005-0000-0000-0000DF000000}"/>
    <cellStyle name="Comma 3 2 3 2" xfId="180" xr:uid="{00000000-0005-0000-0000-0000E0000000}"/>
    <cellStyle name="Comma 3 2 4" xfId="181" xr:uid="{00000000-0005-0000-0000-0000E1000000}"/>
    <cellStyle name="Comma 3 3" xfId="182" xr:uid="{00000000-0005-0000-0000-0000E2000000}"/>
    <cellStyle name="Comma 3 3 2" xfId="183" xr:uid="{00000000-0005-0000-0000-0000E3000000}"/>
    <cellStyle name="Comma 3 4" xfId="184" xr:uid="{00000000-0005-0000-0000-0000E4000000}"/>
    <cellStyle name="Comma 3 5" xfId="185" xr:uid="{00000000-0005-0000-0000-0000E5000000}"/>
    <cellStyle name="Comma 30" xfId="186" xr:uid="{00000000-0005-0000-0000-0000E6000000}"/>
    <cellStyle name="Comma 31" xfId="187" xr:uid="{00000000-0005-0000-0000-0000E7000000}"/>
    <cellStyle name="Comma 32" xfId="188" xr:uid="{00000000-0005-0000-0000-0000E8000000}"/>
    <cellStyle name="Comma 33" xfId="189" xr:uid="{00000000-0005-0000-0000-0000E9000000}"/>
    <cellStyle name="Comma 34" xfId="190" xr:uid="{00000000-0005-0000-0000-0000EA000000}"/>
    <cellStyle name="Comma 35" xfId="191" xr:uid="{00000000-0005-0000-0000-0000EB000000}"/>
    <cellStyle name="Comma 36" xfId="192" xr:uid="{00000000-0005-0000-0000-0000EC000000}"/>
    <cellStyle name="Comma 37" xfId="193" xr:uid="{00000000-0005-0000-0000-0000ED000000}"/>
    <cellStyle name="Comma 38" xfId="194" xr:uid="{00000000-0005-0000-0000-0000EE000000}"/>
    <cellStyle name="Comma 39" xfId="195" xr:uid="{00000000-0005-0000-0000-0000EF000000}"/>
    <cellStyle name="Comma 4" xfId="196" xr:uid="{00000000-0005-0000-0000-0000F0000000}"/>
    <cellStyle name="Comma 4 2" xfId="197" xr:uid="{00000000-0005-0000-0000-0000F1000000}"/>
    <cellStyle name="Comma 4 2 2" xfId="198" xr:uid="{00000000-0005-0000-0000-0000F2000000}"/>
    <cellStyle name="Comma 4 2 2 2" xfId="199" xr:uid="{00000000-0005-0000-0000-0000F3000000}"/>
    <cellStyle name="Comma 4 2 3" xfId="200" xr:uid="{00000000-0005-0000-0000-0000F4000000}"/>
    <cellStyle name="Comma 4 3" xfId="201" xr:uid="{00000000-0005-0000-0000-0000F5000000}"/>
    <cellStyle name="Comma 4 3 2" xfId="202" xr:uid="{00000000-0005-0000-0000-0000F6000000}"/>
    <cellStyle name="Comma 4 4" xfId="203" xr:uid="{00000000-0005-0000-0000-0000F7000000}"/>
    <cellStyle name="Comma 4 5" xfId="204" xr:uid="{00000000-0005-0000-0000-0000F8000000}"/>
    <cellStyle name="Comma 40" xfId="85" xr:uid="{00000000-0005-0000-0000-000081000000}"/>
    <cellStyle name="Comma 5" xfId="205" xr:uid="{00000000-0005-0000-0000-0000F9000000}"/>
    <cellStyle name="Comma 5 2" xfId="206" xr:uid="{00000000-0005-0000-0000-0000FA000000}"/>
    <cellStyle name="Comma 5 2 2" xfId="207" xr:uid="{00000000-0005-0000-0000-0000FB000000}"/>
    <cellStyle name="Comma 5 3" xfId="208" xr:uid="{00000000-0005-0000-0000-0000FC000000}"/>
    <cellStyle name="Comma 6" xfId="209" xr:uid="{00000000-0005-0000-0000-0000FD000000}"/>
    <cellStyle name="Comma 6 2" xfId="210" xr:uid="{00000000-0005-0000-0000-0000FE000000}"/>
    <cellStyle name="Comma 6 2 2" xfId="211" xr:uid="{00000000-0005-0000-0000-0000FF000000}"/>
    <cellStyle name="Comma 6 2 2 2" xfId="212" xr:uid="{00000000-0005-0000-0000-000000010000}"/>
    <cellStyle name="Comma 6 2 3" xfId="213" xr:uid="{00000000-0005-0000-0000-000001010000}"/>
    <cellStyle name="Comma 6 3" xfId="214" xr:uid="{00000000-0005-0000-0000-000002010000}"/>
    <cellStyle name="Comma 6 3 2" xfId="215" xr:uid="{00000000-0005-0000-0000-000003010000}"/>
    <cellStyle name="Comma 6 4" xfId="216" xr:uid="{00000000-0005-0000-0000-000004010000}"/>
    <cellStyle name="Comma 7" xfId="217" xr:uid="{00000000-0005-0000-0000-000005010000}"/>
    <cellStyle name="Comma 7 2" xfId="218" xr:uid="{00000000-0005-0000-0000-000006010000}"/>
    <cellStyle name="Comma 7 2 2" xfId="219" xr:uid="{00000000-0005-0000-0000-000007010000}"/>
    <cellStyle name="Comma 7 2 2 2" xfId="220" xr:uid="{00000000-0005-0000-0000-000008010000}"/>
    <cellStyle name="Comma 7 2 3" xfId="221" xr:uid="{00000000-0005-0000-0000-000009010000}"/>
    <cellStyle name="Comma 7 3" xfId="222" xr:uid="{00000000-0005-0000-0000-00000A010000}"/>
    <cellStyle name="Comma 7 3 2" xfId="223" xr:uid="{00000000-0005-0000-0000-00000B010000}"/>
    <cellStyle name="Comma 7 3 2 2" xfId="224" xr:uid="{00000000-0005-0000-0000-00000C010000}"/>
    <cellStyle name="Comma 7 3 3" xfId="225" xr:uid="{00000000-0005-0000-0000-00000D010000}"/>
    <cellStyle name="Comma 7 4" xfId="226" xr:uid="{00000000-0005-0000-0000-00000E010000}"/>
    <cellStyle name="Comma 7 4 2" xfId="227" xr:uid="{00000000-0005-0000-0000-00000F010000}"/>
    <cellStyle name="Comma 7 5" xfId="228" xr:uid="{00000000-0005-0000-0000-000010010000}"/>
    <cellStyle name="Comma 8" xfId="229" xr:uid="{00000000-0005-0000-0000-000011010000}"/>
    <cellStyle name="Comma 8 2" xfId="230" xr:uid="{00000000-0005-0000-0000-000012010000}"/>
    <cellStyle name="Comma 8 2 2" xfId="231" xr:uid="{00000000-0005-0000-0000-000013010000}"/>
    <cellStyle name="Comma 8 2 2 2" xfId="232" xr:uid="{00000000-0005-0000-0000-000014010000}"/>
    <cellStyle name="Comma 8 2 3" xfId="233" xr:uid="{00000000-0005-0000-0000-000015010000}"/>
    <cellStyle name="Comma 8 3" xfId="234" xr:uid="{00000000-0005-0000-0000-000016010000}"/>
    <cellStyle name="Comma 9" xfId="235" xr:uid="{00000000-0005-0000-0000-000017010000}"/>
    <cellStyle name="Comma 9 2" xfId="236" xr:uid="{00000000-0005-0000-0000-000018010000}"/>
    <cellStyle name="Comma0" xfId="237" xr:uid="{00000000-0005-0000-0000-000019010000}"/>
    <cellStyle name="Comma0 2" xfId="238" xr:uid="{00000000-0005-0000-0000-00001A010000}"/>
    <cellStyle name="COMPS" xfId="239" xr:uid="{00000000-0005-0000-0000-00001B010000}"/>
    <cellStyle name="Ctrrelcy X0]_larovx_mud plant bolted_@INV" xfId="240" xr:uid="{00000000-0005-0000-0000-00001C010000}"/>
    <cellStyle name="Ctrrelcy Y0]_larotx_4" xfId="241" xr:uid="{00000000-0005-0000-0000-00001D010000}"/>
    <cellStyle name="Ctrrency Y0]_larotx_4_BINT_1" xfId="242" xr:uid="{00000000-0005-0000-0000-00001E010000}"/>
    <cellStyle name="Curpencx [0\_lapoux\4_BHNV_0" xfId="243" xr:uid="{00000000-0005-0000-0000-00001F010000}"/>
    <cellStyle name="Curpencx [0^_lapoux\5" xfId="244" xr:uid="{00000000-0005-0000-0000-000020010000}"/>
    <cellStyle name="Curqencx [0__lasoux_6" xfId="245" xr:uid="{00000000-0005-0000-0000-000021010000}"/>
    <cellStyle name="Currelcy Y0]_marovx_2^BINV" xfId="246" xr:uid="{00000000-0005-0000-0000-000022010000}"/>
    <cellStyle name="Currencx [0]_laroux\2_BHNV_0" xfId="247" xr:uid="{00000000-0005-0000-0000-000023010000}"/>
    <cellStyle name="Currency [00]" xfId="248" xr:uid="{00000000-0005-0000-0000-000024010000}"/>
    <cellStyle name="Currency0" xfId="249" xr:uid="{00000000-0005-0000-0000-000025010000}"/>
    <cellStyle name="Currency0 2" xfId="250" xr:uid="{00000000-0005-0000-0000-000026010000}"/>
    <cellStyle name="Currencz [0^_lapoux_" xfId="251" xr:uid="{00000000-0005-0000-0000-000027010000}"/>
    <cellStyle name="Cursencx [0\_lapoux\mud plaot bllted" xfId="252" xr:uid="{00000000-0005-0000-0000-000028010000}"/>
    <cellStyle name="Cursencx [0^_laroux^mud&quot;plalt blltef_BINV_lbrouz" xfId="253" xr:uid="{00000000-0005-0000-0000-000029010000}"/>
    <cellStyle name="Custom - Style8" xfId="254" xr:uid="{00000000-0005-0000-0000-00002A010000}"/>
    <cellStyle name="Cvrrency X0]_oarotx_4\BINU" xfId="255" xr:uid="{00000000-0005-0000-0000-00002B010000}"/>
    <cellStyle name="Cvrrency Y0]_narovx_4]larlux" xfId="256" xr:uid="{00000000-0005-0000-0000-00002C010000}"/>
    <cellStyle name="Cvrrency Z0]_naroux_mtd plant!bolued_larovx" xfId="257" xr:uid="{00000000-0005-0000-0000-00002D010000}"/>
    <cellStyle name="Cwrrelcy X0]_laroux_2\larlux" xfId="258" xr:uid="{00000000-0005-0000-0000-00002E010000}"/>
    <cellStyle name="Cwrrency X0]_larowx_2_BINV_1" xfId="259" xr:uid="{00000000-0005-0000-0000-00002F010000}"/>
    <cellStyle name="Data   - Style2" xfId="260" xr:uid="{00000000-0005-0000-0000-000030010000}"/>
    <cellStyle name="DATA_ENT" xfId="261" xr:uid="{00000000-0005-0000-0000-000031010000}"/>
    <cellStyle name="DataPilot Result" xfId="262" xr:uid="{00000000-0005-0000-0000-000032010000}"/>
    <cellStyle name="Date" xfId="263" xr:uid="{00000000-0005-0000-0000-000033010000}"/>
    <cellStyle name="Date 2" xfId="264" xr:uid="{00000000-0005-0000-0000-000034010000}"/>
    <cellStyle name="Date Short" xfId="265" xr:uid="{00000000-0005-0000-0000-000035010000}"/>
    <cellStyle name="DELTA" xfId="266" xr:uid="{00000000-0005-0000-0000-000036010000}"/>
    <cellStyle name="description" xfId="267" xr:uid="{00000000-0005-0000-0000-000037010000}"/>
    <cellStyle name="Dezimal [0]_laroux" xfId="268" xr:uid="{00000000-0005-0000-0000-000038010000}"/>
    <cellStyle name="Dezimal_laroux" xfId="269" xr:uid="{00000000-0005-0000-0000-000039010000}"/>
    <cellStyle name="DOWNFOOT" xfId="270" xr:uid="{00000000-0005-0000-0000-00003A010000}"/>
    <cellStyle name="Enter Currency (0)" xfId="271" xr:uid="{00000000-0005-0000-0000-00003B010000}"/>
    <cellStyle name="Enter Currency (0) 2" xfId="272" xr:uid="{00000000-0005-0000-0000-00003C010000}"/>
    <cellStyle name="Enter Currency (2)" xfId="273" xr:uid="{00000000-0005-0000-0000-00003D010000}"/>
    <cellStyle name="Enter Units (0)" xfId="274" xr:uid="{00000000-0005-0000-0000-00003E010000}"/>
    <cellStyle name="Enter Units (0) 2" xfId="275" xr:uid="{00000000-0005-0000-0000-00003F010000}"/>
    <cellStyle name="Enter Units (1)" xfId="276" xr:uid="{00000000-0005-0000-0000-000040010000}"/>
    <cellStyle name="Enter Units (1) 2" xfId="277" xr:uid="{00000000-0005-0000-0000-000041010000}"/>
    <cellStyle name="Enter Units (2)" xfId="278" xr:uid="{00000000-0005-0000-0000-000042010000}"/>
    <cellStyle name="erik" xfId="279" xr:uid="{00000000-0005-0000-0000-000043010000}"/>
    <cellStyle name="Euro" xfId="280" xr:uid="{00000000-0005-0000-0000-000044010000}"/>
    <cellStyle name="Euro 2" xfId="281" xr:uid="{00000000-0005-0000-0000-000045010000}"/>
    <cellStyle name="Explanatory Text 2" xfId="282" xr:uid="{00000000-0005-0000-0000-000046010000}"/>
    <cellStyle name="Fixed" xfId="283" xr:uid="{00000000-0005-0000-0000-000047010000}"/>
    <cellStyle name="Fixed 2" xfId="284" xr:uid="{00000000-0005-0000-0000-000048010000}"/>
    <cellStyle name="Good 2" xfId="285" xr:uid="{00000000-0005-0000-0000-000049010000}"/>
    <cellStyle name="Grey" xfId="286" xr:uid="{00000000-0005-0000-0000-00004A010000}"/>
    <cellStyle name="Header1" xfId="287" xr:uid="{00000000-0005-0000-0000-00004B010000}"/>
    <cellStyle name="Header2" xfId="288" xr:uid="{00000000-0005-0000-0000-00004C010000}"/>
    <cellStyle name="Heading" xfId="289" xr:uid="{00000000-0005-0000-0000-00004D010000}"/>
    <cellStyle name="Heading 1 2" xfId="290" xr:uid="{00000000-0005-0000-0000-00004E010000}"/>
    <cellStyle name="Heading 2 2" xfId="291" xr:uid="{00000000-0005-0000-0000-00004F010000}"/>
    <cellStyle name="Heading 3 2" xfId="292" xr:uid="{00000000-0005-0000-0000-000050010000}"/>
    <cellStyle name="Heading 4 2" xfId="293" xr:uid="{00000000-0005-0000-0000-000051010000}"/>
    <cellStyle name="Input [yellow]" xfId="294" xr:uid="{00000000-0005-0000-0000-000053010000}"/>
    <cellStyle name="Input 2" xfId="295" xr:uid="{00000000-0005-0000-0000-000054010000}"/>
    <cellStyle name="Input 3" xfId="296" xr:uid="{00000000-0005-0000-0000-000055010000}"/>
    <cellStyle name="item2" xfId="297" xr:uid="{00000000-0005-0000-0000-000056010000}"/>
    <cellStyle name="Komma [0]_BINV" xfId="298" xr:uid="{00000000-0005-0000-0000-000057010000}"/>
    <cellStyle name="Komma_BINV" xfId="299" xr:uid="{00000000-0005-0000-0000-000058010000}"/>
    <cellStyle name="Labels - Style3" xfId="300" xr:uid="{00000000-0005-0000-0000-000059010000}"/>
    <cellStyle name="Link Currency (0)" xfId="301" xr:uid="{00000000-0005-0000-0000-00005A010000}"/>
    <cellStyle name="Link Currency (0) 2" xfId="302" xr:uid="{00000000-0005-0000-0000-00005B010000}"/>
    <cellStyle name="Link Currency (2)" xfId="303" xr:uid="{00000000-0005-0000-0000-00005C010000}"/>
    <cellStyle name="Link Units (0)" xfId="304" xr:uid="{00000000-0005-0000-0000-00005D010000}"/>
    <cellStyle name="Link Units (0) 2" xfId="305" xr:uid="{00000000-0005-0000-0000-00005E010000}"/>
    <cellStyle name="Link Units (1)" xfId="306" xr:uid="{00000000-0005-0000-0000-00005F010000}"/>
    <cellStyle name="Link Units (1) 2" xfId="307" xr:uid="{00000000-0005-0000-0000-000060010000}"/>
    <cellStyle name="Link Units (2)" xfId="308" xr:uid="{00000000-0005-0000-0000-000061010000}"/>
    <cellStyle name="Linked Cell 2" xfId="309" xr:uid="{00000000-0005-0000-0000-000062010000}"/>
    <cellStyle name="MANKAD" xfId="310" xr:uid="{00000000-0005-0000-0000-000063010000}"/>
    <cellStyle name="Milliers [0]_A1_96VX" xfId="311" xr:uid="{00000000-0005-0000-0000-000064010000}"/>
    <cellStyle name="Milliers_A1_96VX" xfId="312" xr:uid="{00000000-0005-0000-0000-000065010000}"/>
    <cellStyle name="Monétaire [0]_A1_96VX" xfId="313" xr:uid="{00000000-0005-0000-0000-000066010000}"/>
    <cellStyle name="Monétaire_A1_96VX" xfId="314" xr:uid="{00000000-0005-0000-0000-000067010000}"/>
    <cellStyle name="Neutral 2" xfId="315" xr:uid="{00000000-0005-0000-0000-000068010000}"/>
    <cellStyle name="new" xfId="316" xr:uid="{00000000-0005-0000-0000-000069010000}"/>
    <cellStyle name="new 2" xfId="317" xr:uid="{00000000-0005-0000-0000-00006A010000}"/>
    <cellStyle name="no dec" xfId="318" xr:uid="{00000000-0005-0000-0000-00006B010000}"/>
    <cellStyle name="Non défini" xfId="319" xr:uid="{00000000-0005-0000-0000-00006C010000}"/>
    <cellStyle name="Normal" xfId="0" builtinId="0"/>
    <cellStyle name="Normal - Style1" xfId="320" xr:uid="{00000000-0005-0000-0000-00006E010000}"/>
    <cellStyle name="Normal - Style1 2" xfId="321" xr:uid="{00000000-0005-0000-0000-00006F010000}"/>
    <cellStyle name="Normal - Style1 4" xfId="322" xr:uid="{00000000-0005-0000-0000-000070010000}"/>
    <cellStyle name="Normal 10" xfId="323" xr:uid="{00000000-0005-0000-0000-000071010000}"/>
    <cellStyle name="Normal 10 2" xfId="324" xr:uid="{00000000-0005-0000-0000-000072010000}"/>
    <cellStyle name="Normal 10 2 2" xfId="325" xr:uid="{00000000-0005-0000-0000-000073010000}"/>
    <cellStyle name="Normal 10 2 2 2" xfId="326" xr:uid="{00000000-0005-0000-0000-000074010000}"/>
    <cellStyle name="Normal 10 2 3" xfId="327" xr:uid="{00000000-0005-0000-0000-000075010000}"/>
    <cellStyle name="Normal 10 3" xfId="328" xr:uid="{00000000-0005-0000-0000-000076010000}"/>
    <cellStyle name="Normal 10 3 2" xfId="329" xr:uid="{00000000-0005-0000-0000-000077010000}"/>
    <cellStyle name="Normal 10 3 2 2" xfId="330" xr:uid="{00000000-0005-0000-0000-000078010000}"/>
    <cellStyle name="Normal 10 3 3" xfId="331" xr:uid="{00000000-0005-0000-0000-000079010000}"/>
    <cellStyle name="Normal 10 4" xfId="332" xr:uid="{00000000-0005-0000-0000-00007A010000}"/>
    <cellStyle name="Normal 11" xfId="333" xr:uid="{00000000-0005-0000-0000-00007B010000}"/>
    <cellStyle name="Normal 11 2" xfId="334" xr:uid="{00000000-0005-0000-0000-00007C010000}"/>
    <cellStyle name="Normal 12" xfId="335" xr:uid="{00000000-0005-0000-0000-00007D010000}"/>
    <cellStyle name="Normal 12 2" xfId="336" xr:uid="{00000000-0005-0000-0000-00007E010000}"/>
    <cellStyle name="Normal 13" xfId="337" xr:uid="{00000000-0005-0000-0000-00007F010000}"/>
    <cellStyle name="Normal 13 2" xfId="338" xr:uid="{00000000-0005-0000-0000-000080010000}"/>
    <cellStyle name="Normal 14" xfId="339" xr:uid="{00000000-0005-0000-0000-000081010000}"/>
    <cellStyle name="Normal 14 2" xfId="340" xr:uid="{00000000-0005-0000-0000-000082010000}"/>
    <cellStyle name="Normal 15" xfId="341" xr:uid="{00000000-0005-0000-0000-000083010000}"/>
    <cellStyle name="Normal 15 2" xfId="342" xr:uid="{00000000-0005-0000-0000-000084010000}"/>
    <cellStyle name="Normal 16" xfId="343" xr:uid="{00000000-0005-0000-0000-000085010000}"/>
    <cellStyle name="Normal 16 2" xfId="344" xr:uid="{00000000-0005-0000-0000-000086010000}"/>
    <cellStyle name="Normal 16 2 2" xfId="345" xr:uid="{00000000-0005-0000-0000-000087010000}"/>
    <cellStyle name="Normal 16 3" xfId="346" xr:uid="{00000000-0005-0000-0000-000088010000}"/>
    <cellStyle name="Normal 17" xfId="347" xr:uid="{00000000-0005-0000-0000-000089010000}"/>
    <cellStyle name="Normal 17 2" xfId="348" xr:uid="{00000000-0005-0000-0000-00008A010000}"/>
    <cellStyle name="Normal 18" xfId="349" xr:uid="{00000000-0005-0000-0000-00008B010000}"/>
    <cellStyle name="Normal 19" xfId="350" xr:uid="{00000000-0005-0000-0000-00008C010000}"/>
    <cellStyle name="Normal 19 2" xfId="351" xr:uid="{00000000-0005-0000-0000-00008D010000}"/>
    <cellStyle name="Normal 2" xfId="352" xr:uid="{00000000-0005-0000-0000-00008E010000}"/>
    <cellStyle name="Normal 2 2" xfId="353" xr:uid="{00000000-0005-0000-0000-00008F010000}"/>
    <cellStyle name="Normal 2 2 2" xfId="354" xr:uid="{00000000-0005-0000-0000-000090010000}"/>
    <cellStyle name="Normal 2 2 2 2" xfId="355" xr:uid="{00000000-0005-0000-0000-000091010000}"/>
    <cellStyle name="Normal 2 2 2 2 2" xfId="356" xr:uid="{00000000-0005-0000-0000-000092010000}"/>
    <cellStyle name="Normal 2 2 2 2 3" xfId="357" xr:uid="{00000000-0005-0000-0000-000093010000}"/>
    <cellStyle name="Normal 2 2 3" xfId="358" xr:uid="{00000000-0005-0000-0000-000094010000}"/>
    <cellStyle name="Normal 2 2 4" xfId="359" xr:uid="{00000000-0005-0000-0000-000095010000}"/>
    <cellStyle name="Normal 2 3" xfId="360" xr:uid="{00000000-0005-0000-0000-000096010000}"/>
    <cellStyle name="Normal 2 4" xfId="361" xr:uid="{00000000-0005-0000-0000-000097010000}"/>
    <cellStyle name="Normal 20" xfId="362" xr:uid="{00000000-0005-0000-0000-000098010000}"/>
    <cellStyle name="Normal 20 2" xfId="363" xr:uid="{00000000-0005-0000-0000-000099010000}"/>
    <cellStyle name="Normal 21" xfId="364" xr:uid="{00000000-0005-0000-0000-00009A010000}"/>
    <cellStyle name="Normal 21 2" xfId="365" xr:uid="{00000000-0005-0000-0000-00009B010000}"/>
    <cellStyle name="Normal 22" xfId="366" xr:uid="{00000000-0005-0000-0000-00009C010000}"/>
    <cellStyle name="Normal 23" xfId="367" xr:uid="{00000000-0005-0000-0000-00009D010000}"/>
    <cellStyle name="Normal 24" xfId="368" xr:uid="{00000000-0005-0000-0000-00009E010000}"/>
    <cellStyle name="Normal 24 2" xfId="369" xr:uid="{00000000-0005-0000-0000-00009F010000}"/>
    <cellStyle name="Normal 25" xfId="370" xr:uid="{00000000-0005-0000-0000-0000A0010000}"/>
    <cellStyle name="Normal 25 2" xfId="371" xr:uid="{00000000-0005-0000-0000-0000A1010000}"/>
    <cellStyle name="Normal 26" xfId="372" xr:uid="{00000000-0005-0000-0000-0000A2010000}"/>
    <cellStyle name="Normal 26 2" xfId="373" xr:uid="{00000000-0005-0000-0000-0000A3010000}"/>
    <cellStyle name="Normal 27" xfId="374" xr:uid="{00000000-0005-0000-0000-0000A4010000}"/>
    <cellStyle name="Normal 27 2" xfId="375" xr:uid="{00000000-0005-0000-0000-0000A5010000}"/>
    <cellStyle name="Normal 27 2 2" xfId="376" xr:uid="{00000000-0005-0000-0000-0000A6010000}"/>
    <cellStyle name="Normal 27 3" xfId="377" xr:uid="{00000000-0005-0000-0000-0000A7010000}"/>
    <cellStyle name="Normal 28" xfId="378" xr:uid="{00000000-0005-0000-0000-0000A8010000}"/>
    <cellStyle name="Normal 28 2" xfId="379" xr:uid="{00000000-0005-0000-0000-0000A9010000}"/>
    <cellStyle name="Normal 29" xfId="380" xr:uid="{00000000-0005-0000-0000-0000AA010000}"/>
    <cellStyle name="Normal 29 2" xfId="381" xr:uid="{00000000-0005-0000-0000-0000AB010000}"/>
    <cellStyle name="Normal 3" xfId="382" xr:uid="{00000000-0005-0000-0000-0000AC010000}"/>
    <cellStyle name="Normal 3 2" xfId="383" xr:uid="{00000000-0005-0000-0000-0000AD010000}"/>
    <cellStyle name="Normal 3 2 2" xfId="384" xr:uid="{00000000-0005-0000-0000-0000AE010000}"/>
    <cellStyle name="Normal 3 3" xfId="385" xr:uid="{00000000-0005-0000-0000-0000AF010000}"/>
    <cellStyle name="Normal 3 4" xfId="386" xr:uid="{00000000-0005-0000-0000-0000B0010000}"/>
    <cellStyle name="Normal 30" xfId="387" xr:uid="{00000000-0005-0000-0000-0000B1010000}"/>
    <cellStyle name="Normal 30 2" xfId="388" xr:uid="{00000000-0005-0000-0000-0000B2010000}"/>
    <cellStyle name="Normal 31" xfId="389" xr:uid="{00000000-0005-0000-0000-0000B3010000}"/>
    <cellStyle name="Normal 31 2" xfId="390" xr:uid="{00000000-0005-0000-0000-0000B4010000}"/>
    <cellStyle name="Normal 32" xfId="391" xr:uid="{00000000-0005-0000-0000-0000B5010000}"/>
    <cellStyle name="Normal 32 2" xfId="392" xr:uid="{00000000-0005-0000-0000-0000B6010000}"/>
    <cellStyle name="Normal 33" xfId="393" xr:uid="{00000000-0005-0000-0000-0000B7010000}"/>
    <cellStyle name="Normal 33 2" xfId="394" xr:uid="{00000000-0005-0000-0000-0000B8010000}"/>
    <cellStyle name="Normal 34" xfId="395" xr:uid="{00000000-0005-0000-0000-0000B9010000}"/>
    <cellStyle name="Normal 34 2" xfId="396" xr:uid="{00000000-0005-0000-0000-0000BA010000}"/>
    <cellStyle name="Normal 34 2 2" xfId="397" xr:uid="{00000000-0005-0000-0000-0000BB010000}"/>
    <cellStyle name="Normal 34 2 2 2" xfId="398" xr:uid="{00000000-0005-0000-0000-0000BC010000}"/>
    <cellStyle name="Normal 34 2 2 3" xfId="399" xr:uid="{00000000-0005-0000-0000-0000BD010000}"/>
    <cellStyle name="Normal 35" xfId="400" xr:uid="{00000000-0005-0000-0000-0000BE010000}"/>
    <cellStyle name="Normal 35 2" xfId="401" xr:uid="{00000000-0005-0000-0000-0000BF010000}"/>
    <cellStyle name="Normal 36" xfId="402" xr:uid="{00000000-0005-0000-0000-0000C0010000}"/>
    <cellStyle name="Normal 36 2" xfId="403" xr:uid="{00000000-0005-0000-0000-0000C1010000}"/>
    <cellStyle name="Normal 37" xfId="404" xr:uid="{00000000-0005-0000-0000-0000C2010000}"/>
    <cellStyle name="Normal 37 2" xfId="405" xr:uid="{00000000-0005-0000-0000-0000C3010000}"/>
    <cellStyle name="Normal 38" xfId="406" xr:uid="{00000000-0005-0000-0000-0000C4010000}"/>
    <cellStyle name="Normal 38 2" xfId="407" xr:uid="{00000000-0005-0000-0000-0000C5010000}"/>
    <cellStyle name="Normal 39" xfId="408" xr:uid="{00000000-0005-0000-0000-0000C6010000}"/>
    <cellStyle name="Normal 39 2" xfId="409" xr:uid="{00000000-0005-0000-0000-0000C7010000}"/>
    <cellStyle name="Normal 4" xfId="410" xr:uid="{00000000-0005-0000-0000-0000C8010000}"/>
    <cellStyle name="Normal 4 2" xfId="411" xr:uid="{00000000-0005-0000-0000-0000C9010000}"/>
    <cellStyle name="Normal 40" xfId="412" xr:uid="{00000000-0005-0000-0000-0000CA010000}"/>
    <cellStyle name="Normal 40 2" xfId="413" xr:uid="{00000000-0005-0000-0000-0000CB010000}"/>
    <cellStyle name="Normal 41" xfId="414" xr:uid="{00000000-0005-0000-0000-0000CC010000}"/>
    <cellStyle name="Normal 41 2" xfId="415" xr:uid="{00000000-0005-0000-0000-0000CD010000}"/>
    <cellStyle name="Normal 42" xfId="416" xr:uid="{00000000-0005-0000-0000-0000CE010000}"/>
    <cellStyle name="Normal 42 2" xfId="417" xr:uid="{00000000-0005-0000-0000-0000CF010000}"/>
    <cellStyle name="Normal 43" xfId="418" xr:uid="{00000000-0005-0000-0000-0000D0010000}"/>
    <cellStyle name="Normal 43 2" xfId="419" xr:uid="{00000000-0005-0000-0000-0000D1010000}"/>
    <cellStyle name="Normal 44" xfId="420" xr:uid="{00000000-0005-0000-0000-0000D2010000}"/>
    <cellStyle name="Normal 44 2" xfId="421" xr:uid="{00000000-0005-0000-0000-0000D3010000}"/>
    <cellStyle name="Normal 45" xfId="422" xr:uid="{00000000-0005-0000-0000-0000D4010000}"/>
    <cellStyle name="Normal 45 2" xfId="423" xr:uid="{00000000-0005-0000-0000-0000D5010000}"/>
    <cellStyle name="Normal 46" xfId="424" xr:uid="{00000000-0005-0000-0000-0000D6010000}"/>
    <cellStyle name="Normal 46 2" xfId="425" xr:uid="{00000000-0005-0000-0000-0000D7010000}"/>
    <cellStyle name="Normal 47" xfId="426" xr:uid="{00000000-0005-0000-0000-0000D8010000}"/>
    <cellStyle name="Normal 47 2" xfId="427" xr:uid="{00000000-0005-0000-0000-0000D9010000}"/>
    <cellStyle name="Normal 48" xfId="428" xr:uid="{00000000-0005-0000-0000-0000DA010000}"/>
    <cellStyle name="Normal 48 2" xfId="429" xr:uid="{00000000-0005-0000-0000-0000DB010000}"/>
    <cellStyle name="Normal 49" xfId="430" xr:uid="{00000000-0005-0000-0000-0000DC010000}"/>
    <cellStyle name="Normal 49 2" xfId="431" xr:uid="{00000000-0005-0000-0000-0000DD010000}"/>
    <cellStyle name="Normal 5" xfId="432" xr:uid="{00000000-0005-0000-0000-0000DE010000}"/>
    <cellStyle name="Normal 5 2" xfId="433" xr:uid="{00000000-0005-0000-0000-0000DF010000}"/>
    <cellStyle name="Normal 5 2 2" xfId="434" xr:uid="{00000000-0005-0000-0000-0000E0010000}"/>
    <cellStyle name="Normal 5 3" xfId="435" xr:uid="{00000000-0005-0000-0000-0000E1010000}"/>
    <cellStyle name="Normal 5 3 2" xfId="436" xr:uid="{00000000-0005-0000-0000-0000E2010000}"/>
    <cellStyle name="Normal 5 4" xfId="437" xr:uid="{00000000-0005-0000-0000-0000E3010000}"/>
    <cellStyle name="Normal 50" xfId="438" xr:uid="{00000000-0005-0000-0000-0000E4010000}"/>
    <cellStyle name="Normal 50 2" xfId="439" xr:uid="{00000000-0005-0000-0000-0000E5010000}"/>
    <cellStyle name="Normal 51" xfId="440" xr:uid="{00000000-0005-0000-0000-0000E6010000}"/>
    <cellStyle name="Normal 51 2" xfId="441" xr:uid="{00000000-0005-0000-0000-0000E7010000}"/>
    <cellStyle name="Normal 52" xfId="442" xr:uid="{00000000-0005-0000-0000-0000E8010000}"/>
    <cellStyle name="Normal 52 2" xfId="443" xr:uid="{00000000-0005-0000-0000-0000E9010000}"/>
    <cellStyle name="Normal 53" xfId="444" xr:uid="{00000000-0005-0000-0000-0000EA010000}"/>
    <cellStyle name="Normal 53 2" xfId="445" xr:uid="{00000000-0005-0000-0000-0000EB010000}"/>
    <cellStyle name="Normal 54" xfId="446" xr:uid="{00000000-0005-0000-0000-0000EC010000}"/>
    <cellStyle name="Normal 54 2" xfId="447" xr:uid="{00000000-0005-0000-0000-0000ED010000}"/>
    <cellStyle name="Normal 55" xfId="448" xr:uid="{00000000-0005-0000-0000-0000EE010000}"/>
    <cellStyle name="Normal 55 2" xfId="449" xr:uid="{00000000-0005-0000-0000-0000EF010000}"/>
    <cellStyle name="Normal 56" xfId="450" xr:uid="{00000000-0005-0000-0000-0000F0010000}"/>
    <cellStyle name="Normal 56 2" xfId="451" xr:uid="{00000000-0005-0000-0000-0000F1010000}"/>
    <cellStyle name="Normal 57" xfId="452" xr:uid="{00000000-0005-0000-0000-0000F2010000}"/>
    <cellStyle name="Normal 57 2" xfId="453" xr:uid="{00000000-0005-0000-0000-0000F3010000}"/>
    <cellStyle name="Normal 58" xfId="454" xr:uid="{00000000-0005-0000-0000-0000F4010000}"/>
    <cellStyle name="Normal 59" xfId="455" xr:uid="{00000000-0005-0000-0000-0000F5010000}"/>
    <cellStyle name="Normal 59 2" xfId="456" xr:uid="{00000000-0005-0000-0000-0000F6010000}"/>
    <cellStyle name="Normal 59 3" xfId="457" xr:uid="{00000000-0005-0000-0000-0000F7010000}"/>
    <cellStyle name="Normal 6" xfId="458" xr:uid="{00000000-0005-0000-0000-0000F8010000}"/>
    <cellStyle name="Normal 6 2" xfId="459" xr:uid="{00000000-0005-0000-0000-0000F9010000}"/>
    <cellStyle name="Normal 60" xfId="460" xr:uid="{00000000-0005-0000-0000-0000FA010000}"/>
    <cellStyle name="Normal 60 2" xfId="461" xr:uid="{00000000-0005-0000-0000-0000FB010000}"/>
    <cellStyle name="Normal 60 3" xfId="462" xr:uid="{00000000-0005-0000-0000-0000FC010000}"/>
    <cellStyle name="Normal 61" xfId="463" xr:uid="{00000000-0005-0000-0000-0000FD010000}"/>
    <cellStyle name="Normal 61 2" xfId="464" xr:uid="{00000000-0005-0000-0000-0000FE010000}"/>
    <cellStyle name="Normal 61 3" xfId="465" xr:uid="{00000000-0005-0000-0000-0000FF010000}"/>
    <cellStyle name="Normal 62" xfId="466" xr:uid="{00000000-0005-0000-0000-000000020000}"/>
    <cellStyle name="Normal 62 2" xfId="467" xr:uid="{00000000-0005-0000-0000-000001020000}"/>
    <cellStyle name="Normal 62 3" xfId="468" xr:uid="{00000000-0005-0000-0000-000002020000}"/>
    <cellStyle name="Normal 63" xfId="469" xr:uid="{00000000-0005-0000-0000-000003020000}"/>
    <cellStyle name="Normal 63 2" xfId="470" xr:uid="{00000000-0005-0000-0000-000004020000}"/>
    <cellStyle name="Normal 63 3" xfId="471" xr:uid="{00000000-0005-0000-0000-000005020000}"/>
    <cellStyle name="Normal 64" xfId="472" xr:uid="{00000000-0005-0000-0000-000006020000}"/>
    <cellStyle name="Normal 64 2" xfId="473" xr:uid="{00000000-0005-0000-0000-000007020000}"/>
    <cellStyle name="Normal 65" xfId="474" xr:uid="{00000000-0005-0000-0000-000008020000}"/>
    <cellStyle name="Normal 65 2" xfId="475" xr:uid="{00000000-0005-0000-0000-000009020000}"/>
    <cellStyle name="Normal 65 3" xfId="476" xr:uid="{00000000-0005-0000-0000-00000A020000}"/>
    <cellStyle name="Normal 66" xfId="477" xr:uid="{00000000-0005-0000-0000-00000B020000}"/>
    <cellStyle name="Normal 67" xfId="478" xr:uid="{00000000-0005-0000-0000-00000C020000}"/>
    <cellStyle name="Normal 68" xfId="479" xr:uid="{00000000-0005-0000-0000-00000D020000}"/>
    <cellStyle name="Normal 69" xfId="480" xr:uid="{00000000-0005-0000-0000-00000E020000}"/>
    <cellStyle name="Normal 7" xfId="481" xr:uid="{00000000-0005-0000-0000-00000F020000}"/>
    <cellStyle name="Normal 70" xfId="482" xr:uid="{00000000-0005-0000-0000-000010020000}"/>
    <cellStyle name="Normal 71" xfId="483" xr:uid="{00000000-0005-0000-0000-000011020000}"/>
    <cellStyle name="Normal 72" xfId="484" xr:uid="{00000000-0005-0000-0000-000012020000}"/>
    <cellStyle name="Normal 73" xfId="485" xr:uid="{00000000-0005-0000-0000-000013020000}"/>
    <cellStyle name="Normal 74" xfId="2" xr:uid="{00000000-0005-0000-0000-00006D010000}"/>
    <cellStyle name="Normal 79" xfId="486" xr:uid="{00000000-0005-0000-0000-000014020000}"/>
    <cellStyle name="Normal 79 2" xfId="487" xr:uid="{00000000-0005-0000-0000-000015020000}"/>
    <cellStyle name="Normal 8" xfId="488" xr:uid="{00000000-0005-0000-0000-000016020000}"/>
    <cellStyle name="Normal 9" xfId="489" xr:uid="{00000000-0005-0000-0000-000017020000}"/>
    <cellStyle name="Normal 9 2" xfId="490" xr:uid="{00000000-0005-0000-0000-000018020000}"/>
    <cellStyle name="Normal 9 2 2" xfId="491" xr:uid="{00000000-0005-0000-0000-000019020000}"/>
    <cellStyle name="Normal 9 3" xfId="492" xr:uid="{00000000-0005-0000-0000-00001A020000}"/>
    <cellStyle name="Note 2" xfId="493" xr:uid="{00000000-0005-0000-0000-00001B020000}"/>
    <cellStyle name="OtherSEEntry" xfId="494" xr:uid="{00000000-0005-0000-0000-00001C020000}"/>
    <cellStyle name="Output 2" xfId="495" xr:uid="{00000000-0005-0000-0000-00001D020000}"/>
    <cellStyle name="OverHead" xfId="496" xr:uid="{00000000-0005-0000-0000-00001E020000}"/>
    <cellStyle name="Percent (0)" xfId="497" xr:uid="{00000000-0005-0000-0000-00001F020000}"/>
    <cellStyle name="Percent (0) 2" xfId="498" xr:uid="{00000000-0005-0000-0000-000020020000}"/>
    <cellStyle name="Percent [0]" xfId="499" xr:uid="{00000000-0005-0000-0000-000021020000}"/>
    <cellStyle name="Percent [0] 2" xfId="500" xr:uid="{00000000-0005-0000-0000-000022020000}"/>
    <cellStyle name="Percent [00]" xfId="501" xr:uid="{00000000-0005-0000-0000-000023020000}"/>
    <cellStyle name="Percent [00] 2" xfId="502" xr:uid="{00000000-0005-0000-0000-000024020000}"/>
    <cellStyle name="Percent [2]" xfId="503" xr:uid="{00000000-0005-0000-0000-000025020000}"/>
    <cellStyle name="Percent [2] 2" xfId="504" xr:uid="{00000000-0005-0000-0000-000026020000}"/>
    <cellStyle name="Percent 10" xfId="505" xr:uid="{00000000-0005-0000-0000-000027020000}"/>
    <cellStyle name="Percent 11" xfId="506" xr:uid="{00000000-0005-0000-0000-000028020000}"/>
    <cellStyle name="Percent 12" xfId="507" xr:uid="{00000000-0005-0000-0000-000029020000}"/>
    <cellStyle name="Percent 13" xfId="508" xr:uid="{00000000-0005-0000-0000-00002A020000}"/>
    <cellStyle name="Percent 14" xfId="509" xr:uid="{00000000-0005-0000-0000-00002B020000}"/>
    <cellStyle name="Percent 15" xfId="510" xr:uid="{00000000-0005-0000-0000-00002C020000}"/>
    <cellStyle name="Percent 2" xfId="511" xr:uid="{00000000-0005-0000-0000-00002D020000}"/>
    <cellStyle name="Percent 2 2" xfId="512" xr:uid="{00000000-0005-0000-0000-00002E020000}"/>
    <cellStyle name="Percent 3" xfId="513" xr:uid="{00000000-0005-0000-0000-00002F020000}"/>
    <cellStyle name="Percent 3 2" xfId="514" xr:uid="{00000000-0005-0000-0000-000030020000}"/>
    <cellStyle name="Percent 4" xfId="515" xr:uid="{00000000-0005-0000-0000-000031020000}"/>
    <cellStyle name="Percent 4 2" xfId="516" xr:uid="{00000000-0005-0000-0000-000032020000}"/>
    <cellStyle name="Percent 4 2 2" xfId="517" xr:uid="{00000000-0005-0000-0000-000033020000}"/>
    <cellStyle name="Percent 4 3" xfId="518" xr:uid="{00000000-0005-0000-0000-000034020000}"/>
    <cellStyle name="Percent 5" xfId="519" xr:uid="{00000000-0005-0000-0000-000035020000}"/>
    <cellStyle name="Percent 5 2" xfId="520" xr:uid="{00000000-0005-0000-0000-000036020000}"/>
    <cellStyle name="Percent 5 2 2" xfId="521" xr:uid="{00000000-0005-0000-0000-000037020000}"/>
    <cellStyle name="Percent 5 3" xfId="522" xr:uid="{00000000-0005-0000-0000-000038020000}"/>
    <cellStyle name="Percent 6" xfId="523" xr:uid="{00000000-0005-0000-0000-000039020000}"/>
    <cellStyle name="Percent 7" xfId="524" xr:uid="{00000000-0005-0000-0000-00003A020000}"/>
    <cellStyle name="Percent 8" xfId="525" xr:uid="{00000000-0005-0000-0000-00003B020000}"/>
    <cellStyle name="Percent 9" xfId="526" xr:uid="{00000000-0005-0000-0000-00003C020000}"/>
    <cellStyle name="PrePop Currency (0)" xfId="527" xr:uid="{00000000-0005-0000-0000-00003D020000}"/>
    <cellStyle name="PrePop Currency (0) 2" xfId="528" xr:uid="{00000000-0005-0000-0000-00003E020000}"/>
    <cellStyle name="PrePop Currency (2)" xfId="529" xr:uid="{00000000-0005-0000-0000-00003F020000}"/>
    <cellStyle name="PrePop Units (0)" xfId="530" xr:uid="{00000000-0005-0000-0000-000040020000}"/>
    <cellStyle name="PrePop Units (0) 2" xfId="531" xr:uid="{00000000-0005-0000-0000-000041020000}"/>
    <cellStyle name="PrePop Units (1)" xfId="532" xr:uid="{00000000-0005-0000-0000-000042020000}"/>
    <cellStyle name="PrePop Units (1) 2" xfId="533" xr:uid="{00000000-0005-0000-0000-000043020000}"/>
    <cellStyle name="PrePop Units (2)" xfId="534" xr:uid="{00000000-0005-0000-0000-000044020000}"/>
    <cellStyle name="Procent_BINV" xfId="535" xr:uid="{00000000-0005-0000-0000-000045020000}"/>
    <cellStyle name="PSChar" xfId="536" xr:uid="{00000000-0005-0000-0000-000046020000}"/>
    <cellStyle name="PSDate" xfId="537" xr:uid="{00000000-0005-0000-0000-000047020000}"/>
    <cellStyle name="PSDec" xfId="538" xr:uid="{00000000-0005-0000-0000-000048020000}"/>
    <cellStyle name="PSHeading" xfId="539" xr:uid="{00000000-0005-0000-0000-000049020000}"/>
    <cellStyle name="PSInt" xfId="540" xr:uid="{00000000-0005-0000-0000-00004A020000}"/>
    <cellStyle name="PSSpacer" xfId="541" xr:uid="{00000000-0005-0000-0000-00004B020000}"/>
    <cellStyle name="Quantity" xfId="542" xr:uid="{00000000-0005-0000-0000-00004C020000}"/>
    <cellStyle name="Quantity 2" xfId="543" xr:uid="{00000000-0005-0000-0000-00004D020000}"/>
    <cellStyle name="Red" xfId="544" xr:uid="{00000000-0005-0000-0000-00004E020000}"/>
    <cellStyle name="Reset  - Style7" xfId="545" xr:uid="{00000000-0005-0000-0000-00004F020000}"/>
    <cellStyle name="SDEntry" xfId="546" xr:uid="{00000000-0005-0000-0000-000050020000}"/>
    <cellStyle name="SDHeader" xfId="547" xr:uid="{00000000-0005-0000-0000-000051020000}"/>
    <cellStyle name="SECategory" xfId="548" xr:uid="{00000000-0005-0000-0000-000052020000}"/>
    <cellStyle name="SEEntry" xfId="549" xr:uid="{00000000-0005-0000-0000-000053020000}"/>
    <cellStyle name="SEFormula" xfId="550" xr:uid="{00000000-0005-0000-0000-000054020000}"/>
    <cellStyle name="SEHeader" xfId="551" xr:uid="{00000000-0005-0000-0000-000055020000}"/>
    <cellStyle name="SELocked" xfId="552" xr:uid="{00000000-0005-0000-0000-000056020000}"/>
    <cellStyle name="SEPEntry" xfId="553" xr:uid="{00000000-0005-0000-0000-000057020000}"/>
    <cellStyle name="SPEntry" xfId="554" xr:uid="{00000000-0005-0000-0000-000058020000}"/>
    <cellStyle name="SPFormula" xfId="555" xr:uid="{00000000-0005-0000-0000-000059020000}"/>
    <cellStyle name="SPHeader" xfId="556" xr:uid="{00000000-0005-0000-0000-00005A020000}"/>
    <cellStyle name="SPLocked" xfId="557" xr:uid="{00000000-0005-0000-0000-00005B020000}"/>
    <cellStyle name="SRHeader" xfId="558" xr:uid="{00000000-0005-0000-0000-00005C020000}"/>
    <cellStyle name="Standaard_BINV" xfId="559" xr:uid="{00000000-0005-0000-0000-00005D020000}"/>
    <cellStyle name="Standard_2b_11" xfId="560" xr:uid="{00000000-0005-0000-0000-00005E020000}"/>
    <cellStyle name="Style 1" xfId="561" xr:uid="{00000000-0005-0000-0000-00005F020000}"/>
    <cellStyle name="Style 1 2" xfId="562" xr:uid="{00000000-0005-0000-0000-000060020000}"/>
    <cellStyle name="Style 1 2 2" xfId="563" xr:uid="{00000000-0005-0000-0000-000061020000}"/>
    <cellStyle name="Style 1 3" xfId="564" xr:uid="{00000000-0005-0000-0000-000062020000}"/>
    <cellStyle name="Table  - Style6" xfId="565" xr:uid="{00000000-0005-0000-0000-000063020000}"/>
    <cellStyle name="Text Indent A" xfId="566" xr:uid="{00000000-0005-0000-0000-000064020000}"/>
    <cellStyle name="Text Indent B" xfId="567" xr:uid="{00000000-0005-0000-0000-000065020000}"/>
    <cellStyle name="Text Indent B 2" xfId="568" xr:uid="{00000000-0005-0000-0000-000066020000}"/>
    <cellStyle name="Text Indent C" xfId="569" xr:uid="{00000000-0005-0000-0000-000067020000}"/>
    <cellStyle name="Text Indent C 2" xfId="570" xr:uid="{00000000-0005-0000-0000-000068020000}"/>
    <cellStyle name="Tickmark" xfId="571" xr:uid="{00000000-0005-0000-0000-000069020000}"/>
    <cellStyle name="Times New Roman" xfId="572" xr:uid="{00000000-0005-0000-0000-00006A020000}"/>
    <cellStyle name="Title  - Style1" xfId="573" xr:uid="{00000000-0005-0000-0000-00006B020000}"/>
    <cellStyle name="Title 2" xfId="574" xr:uid="{00000000-0005-0000-0000-00006C020000}"/>
    <cellStyle name="Title 3" xfId="575" xr:uid="{00000000-0005-0000-0000-00006D020000}"/>
    <cellStyle name="Titre1" xfId="576" xr:uid="{00000000-0005-0000-0000-00006E020000}"/>
    <cellStyle name="Total 2" xfId="577" xr:uid="{00000000-0005-0000-0000-00006F020000}"/>
    <cellStyle name="TotCol - Style5" xfId="578" xr:uid="{00000000-0005-0000-0000-000070020000}"/>
    <cellStyle name="TotRow - Style4" xfId="579" xr:uid="{00000000-0005-0000-0000-000071020000}"/>
    <cellStyle name="Valuta [0]_BINV" xfId="580" xr:uid="{00000000-0005-0000-0000-000072020000}"/>
    <cellStyle name="Valuta_BINV" xfId="581" xr:uid="{00000000-0005-0000-0000-000073020000}"/>
    <cellStyle name="Vide" xfId="582" xr:uid="{00000000-0005-0000-0000-000074020000}"/>
    <cellStyle name="Währung [0]_RESULTS" xfId="583" xr:uid="{00000000-0005-0000-0000-000075020000}"/>
    <cellStyle name="Währung_RESULTS" xfId="584" xr:uid="{00000000-0005-0000-0000-000076020000}"/>
    <cellStyle name="Warning Text 2" xfId="585" xr:uid="{00000000-0005-0000-0000-000077020000}"/>
    <cellStyle name="Обычный_44 расходы 2002" xfId="586" xr:uid="{00000000-0005-0000-0000-000078020000}"/>
    <cellStyle name="똿뗦먛귟 [0.00]_PRODUCT DETAIL Q1" xfId="587" xr:uid="{00000000-0005-0000-0000-000079020000}"/>
    <cellStyle name="똿뗦먛귟_PRODUCT DETAIL Q1" xfId="588" xr:uid="{00000000-0005-0000-0000-00007A020000}"/>
    <cellStyle name="믅됞 [0.00]_PRODUCT DETAIL Q1" xfId="589" xr:uid="{00000000-0005-0000-0000-00007B020000}"/>
    <cellStyle name="믅됞_PRODUCT DETAIL Q1" xfId="590" xr:uid="{00000000-0005-0000-0000-00007C020000}"/>
    <cellStyle name="백분율_HOBONG" xfId="591" xr:uid="{00000000-0005-0000-0000-00007D020000}"/>
    <cellStyle name="뷭?_BOOKSHIP" xfId="592" xr:uid="{00000000-0005-0000-0000-00007E020000}"/>
    <cellStyle name="콤마 [0]_1202" xfId="593" xr:uid="{00000000-0005-0000-0000-00007F020000}"/>
    <cellStyle name="콤마_1202" xfId="594" xr:uid="{00000000-0005-0000-0000-000080020000}"/>
    <cellStyle name="통화 [0]_1202" xfId="595" xr:uid="{00000000-0005-0000-0000-000081020000}"/>
    <cellStyle name="통화_1202" xfId="596" xr:uid="{00000000-0005-0000-0000-000082020000}"/>
    <cellStyle name="표준_(정보부문)월별인원계획" xfId="597" xr:uid="{00000000-0005-0000-0000-000083020000}"/>
    <cellStyle name="標準_NSGVBudget2003" xfId="598" xr:uid="{00000000-0005-0000-0000-000084020000}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25"/>
  <sheetViews>
    <sheetView workbookViewId="0">
      <selection activeCell="B10" sqref="B10"/>
    </sheetView>
  </sheetViews>
  <sheetFormatPr defaultRowHeight="14.25"/>
  <cols>
    <col min="1" max="1" width="9.140625" style="3"/>
    <col min="2" max="2" width="45.28515625" style="3" customWidth="1"/>
    <col min="3" max="3" width="17.28515625" style="3" customWidth="1"/>
    <col min="4" max="4" width="19.42578125" style="3" customWidth="1"/>
    <col min="5" max="5" width="17.7109375" style="3" customWidth="1"/>
    <col min="6" max="16384" width="9.140625" style="3"/>
  </cols>
  <sheetData>
    <row r="1" spans="2:5">
      <c r="B1" s="17" t="s">
        <v>21</v>
      </c>
      <c r="C1" s="18"/>
      <c r="D1" s="18"/>
      <c r="E1" s="19"/>
    </row>
    <row r="2" spans="2:5" ht="25.5">
      <c r="B2" s="20" t="s">
        <v>0</v>
      </c>
      <c r="C2" s="21" t="s">
        <v>1</v>
      </c>
      <c r="D2" s="21" t="s">
        <v>2</v>
      </c>
      <c r="E2" s="22" t="s">
        <v>3</v>
      </c>
    </row>
    <row r="3" spans="2:5" ht="38.25">
      <c r="B3" s="23" t="s">
        <v>17</v>
      </c>
      <c r="C3" s="24">
        <v>0</v>
      </c>
      <c r="D3" s="24"/>
      <c r="E3" s="25">
        <v>2090743</v>
      </c>
    </row>
    <row r="4" spans="2:5">
      <c r="B4" s="23" t="s">
        <v>18</v>
      </c>
      <c r="C4" s="24">
        <v>0</v>
      </c>
      <c r="D4" s="24"/>
      <c r="E4" s="25">
        <v>3553158</v>
      </c>
    </row>
    <row r="5" spans="2:5">
      <c r="B5" s="23" t="s">
        <v>19</v>
      </c>
      <c r="C5" s="24"/>
      <c r="D5" s="24"/>
      <c r="E5" s="25">
        <v>3366191</v>
      </c>
    </row>
    <row r="6" spans="2:5">
      <c r="B6" s="23" t="s">
        <v>20</v>
      </c>
      <c r="C6" s="24"/>
      <c r="D6" s="24"/>
      <c r="E6" s="25">
        <v>3453439</v>
      </c>
    </row>
    <row r="7" spans="2:5">
      <c r="B7" s="23" t="s">
        <v>4</v>
      </c>
      <c r="C7" s="24">
        <v>409819320.27702671</v>
      </c>
      <c r="D7" s="24"/>
      <c r="E7" s="25"/>
    </row>
    <row r="8" spans="2:5">
      <c r="B8" s="23" t="s">
        <v>5</v>
      </c>
      <c r="C8" s="24">
        <v>115330696.99711999</v>
      </c>
      <c r="D8" s="24"/>
      <c r="E8" s="25"/>
    </row>
    <row r="9" spans="2:5">
      <c r="B9" s="23" t="s">
        <v>6</v>
      </c>
      <c r="C9" s="24">
        <v>223408836.6667079</v>
      </c>
      <c r="D9" s="24"/>
      <c r="E9" s="25"/>
    </row>
    <row r="10" spans="2:5">
      <c r="B10" s="23" t="s">
        <v>7</v>
      </c>
      <c r="C10" s="24"/>
      <c r="D10" s="24">
        <v>1612896702.7111845</v>
      </c>
      <c r="E10" s="25"/>
    </row>
    <row r="11" spans="2:5">
      <c r="B11" s="23" t="s">
        <v>8</v>
      </c>
      <c r="C11" s="24"/>
      <c r="D11" s="24">
        <v>419234553.80582386</v>
      </c>
      <c r="E11" s="25"/>
    </row>
    <row r="12" spans="2:5">
      <c r="B12" s="23" t="s">
        <v>9</v>
      </c>
      <c r="C12" s="24"/>
      <c r="D12" s="24">
        <v>478967845.80989093</v>
      </c>
      <c r="E12" s="25"/>
    </row>
    <row r="13" spans="2:5">
      <c r="B13" s="23" t="s">
        <v>10</v>
      </c>
      <c r="C13" s="24"/>
      <c r="D13" s="24">
        <v>0</v>
      </c>
      <c r="E13" s="25">
        <v>1900252</v>
      </c>
    </row>
    <row r="14" spans="2:5">
      <c r="B14" s="23" t="s">
        <v>11</v>
      </c>
      <c r="C14" s="24"/>
      <c r="D14" s="24"/>
      <c r="E14" s="25">
        <v>3209289.2835097415</v>
      </c>
    </row>
    <row r="15" spans="2:5">
      <c r="B15" s="23" t="s">
        <v>12</v>
      </c>
      <c r="C15" s="24"/>
      <c r="D15" s="24"/>
      <c r="E15" s="25">
        <v>3377641.1970574413</v>
      </c>
    </row>
    <row r="16" spans="2:5">
      <c r="B16" s="23" t="s">
        <v>14</v>
      </c>
      <c r="C16" s="24"/>
      <c r="D16" s="24"/>
      <c r="E16" s="25">
        <v>2725266</v>
      </c>
    </row>
    <row r="17" spans="2:5">
      <c r="B17" s="23" t="s">
        <v>15</v>
      </c>
      <c r="C17" s="24"/>
      <c r="D17" s="24"/>
      <c r="E17" s="25">
        <v>2725266</v>
      </c>
    </row>
    <row r="18" spans="2:5">
      <c r="B18" s="23" t="s">
        <v>16</v>
      </c>
      <c r="C18" s="24"/>
      <c r="D18" s="24"/>
      <c r="E18" s="25">
        <v>3538458</v>
      </c>
    </row>
    <row r="19" spans="2:5">
      <c r="B19" s="20"/>
      <c r="C19" s="26">
        <f t="shared" ref="C19:D19" si="0">SUM(C3:C18)</f>
        <v>748558853.94085455</v>
      </c>
      <c r="D19" s="26">
        <f t="shared" si="0"/>
        <v>2511099102.3268991</v>
      </c>
      <c r="E19" s="27">
        <f>SUM(E3:E18)</f>
        <v>29939703.480567183</v>
      </c>
    </row>
    <row r="20" spans="2:5">
      <c r="B20" s="28"/>
      <c r="C20" s="29" t="s">
        <v>22</v>
      </c>
      <c r="D20" s="29"/>
      <c r="E20" s="30"/>
    </row>
    <row r="21" spans="2:5">
      <c r="B21" s="28"/>
      <c r="C21" s="31" t="s">
        <v>23</v>
      </c>
      <c r="D21" s="32" t="s">
        <v>24</v>
      </c>
      <c r="E21" s="33">
        <f>+C19</f>
        <v>748558853.94085455</v>
      </c>
    </row>
    <row r="22" spans="2:5">
      <c r="B22" s="28"/>
      <c r="C22" s="31" t="s">
        <v>25</v>
      </c>
      <c r="D22" s="32" t="s">
        <v>2</v>
      </c>
      <c r="E22" s="33">
        <f>+D19</f>
        <v>2511099102.3268991</v>
      </c>
    </row>
    <row r="23" spans="2:5">
      <c r="B23" s="28"/>
      <c r="C23" s="31" t="s">
        <v>25</v>
      </c>
      <c r="D23" s="32" t="s">
        <v>26</v>
      </c>
      <c r="E23" s="33">
        <f>E19</f>
        <v>29939703.480567183</v>
      </c>
    </row>
    <row r="24" spans="2:5">
      <c r="B24" s="28"/>
      <c r="C24" s="31"/>
      <c r="D24" s="32"/>
      <c r="E24" s="33">
        <f>2580000*0</f>
        <v>0</v>
      </c>
    </row>
    <row r="25" spans="2:5">
      <c r="B25" s="34"/>
      <c r="C25" s="35"/>
      <c r="D25" s="36" t="s">
        <v>27</v>
      </c>
      <c r="E25" s="37">
        <f>E22+E21+E23+E24</f>
        <v>3289597659.7483206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97"/>
  <sheetViews>
    <sheetView view="pageBreakPreview" topLeftCell="A355" zoomScale="60" zoomScaleNormal="100" workbookViewId="0">
      <selection activeCell="E1" sqref="E1"/>
    </sheetView>
  </sheetViews>
  <sheetFormatPr defaultRowHeight="14.25"/>
  <cols>
    <col min="1" max="1" width="9.140625" style="3"/>
    <col min="2" max="2" width="45.28515625" style="3" customWidth="1"/>
    <col min="3" max="3" width="17.28515625" style="3" customWidth="1"/>
    <col min="4" max="4" width="19.42578125" style="3" customWidth="1"/>
    <col min="5" max="5" width="17.7109375" style="3" customWidth="1"/>
    <col min="6" max="16384" width="9.140625" style="3"/>
  </cols>
  <sheetData>
    <row r="1" spans="2:5">
      <c r="B1" s="41" t="s">
        <v>21</v>
      </c>
      <c r="C1" s="6"/>
      <c r="D1" s="6"/>
      <c r="E1" s="40" t="s">
        <v>455</v>
      </c>
    </row>
    <row r="2" spans="2:5" ht="25.5">
      <c r="B2" s="20" t="s">
        <v>0</v>
      </c>
      <c r="C2" s="21" t="s">
        <v>1</v>
      </c>
      <c r="D2" s="21" t="s">
        <v>2</v>
      </c>
      <c r="E2" s="22" t="s">
        <v>3</v>
      </c>
    </row>
    <row r="3" spans="2:5" ht="38.25">
      <c r="B3" s="23" t="s">
        <v>17</v>
      </c>
      <c r="C3" s="24">
        <v>0</v>
      </c>
      <c r="D3" s="24"/>
      <c r="E3" s="25">
        <v>2090743</v>
      </c>
    </row>
    <row r="4" spans="2:5">
      <c r="B4" s="23" t="s">
        <v>18</v>
      </c>
      <c r="C4" s="24">
        <v>0</v>
      </c>
      <c r="D4" s="24"/>
      <c r="E4" s="25">
        <v>3553158</v>
      </c>
    </row>
    <row r="5" spans="2:5">
      <c r="B5" s="23" t="s">
        <v>19</v>
      </c>
      <c r="C5" s="24"/>
      <c r="D5" s="24"/>
      <c r="E5" s="25">
        <v>3366191</v>
      </c>
    </row>
    <row r="6" spans="2:5">
      <c r="B6" s="23" t="s">
        <v>20</v>
      </c>
      <c r="C6" s="24"/>
      <c r="D6" s="24"/>
      <c r="E6" s="25">
        <v>3453439</v>
      </c>
    </row>
    <row r="7" spans="2:5">
      <c r="B7" s="23" t="s">
        <v>4</v>
      </c>
      <c r="C7" s="24">
        <v>409819320.27702671</v>
      </c>
      <c r="D7" s="24"/>
      <c r="E7" s="25"/>
    </row>
    <row r="8" spans="2:5">
      <c r="B8" s="23" t="s">
        <v>5</v>
      </c>
      <c r="C8" s="24">
        <v>115330696.99711999</v>
      </c>
      <c r="D8" s="24"/>
      <c r="E8" s="25"/>
    </row>
    <row r="9" spans="2:5">
      <c r="B9" s="23" t="s">
        <v>6</v>
      </c>
      <c r="C9" s="24">
        <v>223408836.6667079</v>
      </c>
      <c r="D9" s="24"/>
      <c r="E9" s="25"/>
    </row>
    <row r="10" spans="2:5">
      <c r="B10" s="38" t="s">
        <v>7</v>
      </c>
      <c r="C10" s="24"/>
      <c r="D10" s="24"/>
      <c r="E10" s="25"/>
    </row>
    <row r="11" spans="2:5">
      <c r="B11" s="39" t="s">
        <v>404</v>
      </c>
      <c r="C11" s="24"/>
      <c r="D11" s="24">
        <v>44076903.713583484</v>
      </c>
      <c r="E11" s="25"/>
    </row>
    <row r="12" spans="2:5">
      <c r="B12" s="39" t="s">
        <v>405</v>
      </c>
      <c r="C12" s="24"/>
      <c r="D12" s="24">
        <v>9762326.403894458</v>
      </c>
      <c r="E12" s="25"/>
    </row>
    <row r="13" spans="2:5">
      <c r="B13" s="39" t="s">
        <v>406</v>
      </c>
      <c r="C13" s="24"/>
      <c r="D13" s="24">
        <v>23708506.980886541</v>
      </c>
      <c r="E13" s="25"/>
    </row>
    <row r="14" spans="2:5">
      <c r="B14" s="39" t="s">
        <v>407</v>
      </c>
      <c r="C14" s="24"/>
      <c r="D14" s="24">
        <v>16735416.692390501</v>
      </c>
      <c r="E14" s="25"/>
    </row>
    <row r="15" spans="2:5">
      <c r="B15" s="39" t="s">
        <v>408</v>
      </c>
      <c r="C15" s="24"/>
      <c r="D15" s="24">
        <v>34865451.442480206</v>
      </c>
      <c r="E15" s="25"/>
    </row>
    <row r="16" spans="2:5">
      <c r="B16" s="39" t="s">
        <v>409</v>
      </c>
      <c r="C16" s="24"/>
      <c r="D16" s="24">
        <v>16735416.692390501</v>
      </c>
      <c r="E16" s="25"/>
    </row>
    <row r="17" spans="2:5">
      <c r="B17" s="39" t="s">
        <v>410</v>
      </c>
      <c r="C17" s="24"/>
      <c r="D17" s="24">
        <v>51001182.370060049</v>
      </c>
      <c r="E17" s="25"/>
    </row>
    <row r="18" spans="2:5">
      <c r="B18" s="39" t="s">
        <v>411</v>
      </c>
      <c r="C18" s="24"/>
      <c r="D18" s="24">
        <v>3089078.9978037463</v>
      </c>
      <c r="E18" s="25"/>
    </row>
    <row r="19" spans="2:5">
      <c r="B19" s="39" t="s">
        <v>412</v>
      </c>
      <c r="C19" s="24"/>
      <c r="D19" s="24">
        <v>46085153.716670342</v>
      </c>
      <c r="E19" s="25"/>
    </row>
    <row r="20" spans="2:5">
      <c r="B20" s="39" t="s">
        <v>413</v>
      </c>
      <c r="C20" s="24"/>
      <c r="D20" s="24">
        <v>55784722.307968333</v>
      </c>
      <c r="E20" s="25"/>
    </row>
    <row r="21" spans="2:5">
      <c r="B21" s="39" t="s">
        <v>414</v>
      </c>
      <c r="C21" s="24"/>
      <c r="D21" s="24">
        <v>23708506.980886541</v>
      </c>
      <c r="E21" s="25"/>
    </row>
    <row r="22" spans="2:5">
      <c r="B22" s="39" t="s">
        <v>415</v>
      </c>
      <c r="C22" s="24"/>
      <c r="D22" s="24">
        <v>23708506.980886541</v>
      </c>
      <c r="E22" s="25"/>
    </row>
    <row r="23" spans="2:5">
      <c r="B23" s="39" t="s">
        <v>416</v>
      </c>
      <c r="C23" s="24"/>
      <c r="D23" s="24">
        <v>23708506.980886541</v>
      </c>
      <c r="E23" s="25"/>
    </row>
    <row r="24" spans="2:5">
      <c r="B24" s="39" t="s">
        <v>417</v>
      </c>
      <c r="C24" s="24"/>
      <c r="D24" s="24">
        <v>30570027.824766651</v>
      </c>
      <c r="E24" s="25"/>
    </row>
    <row r="25" spans="2:5">
      <c r="B25" s="39" t="s">
        <v>418</v>
      </c>
      <c r="C25" s="24"/>
      <c r="D25" s="24">
        <v>85699279.645616353</v>
      </c>
      <c r="E25" s="25"/>
    </row>
    <row r="26" spans="2:5">
      <c r="B26" s="39" t="s">
        <v>419</v>
      </c>
      <c r="C26" s="24"/>
      <c r="D26" s="24">
        <v>21518956.630298786</v>
      </c>
      <c r="E26" s="25"/>
    </row>
    <row r="27" spans="2:5">
      <c r="B27" s="39" t="s">
        <v>420</v>
      </c>
      <c r="C27" s="24"/>
      <c r="D27" s="24">
        <v>40443923.673277043</v>
      </c>
      <c r="E27" s="25"/>
    </row>
    <row r="28" spans="2:5">
      <c r="B28" s="39" t="s">
        <v>421</v>
      </c>
      <c r="C28" s="24"/>
      <c r="D28" s="24">
        <v>4183854.1730976254</v>
      </c>
      <c r="E28" s="25"/>
    </row>
    <row r="29" spans="2:5">
      <c r="B29" s="39" t="s">
        <v>422</v>
      </c>
      <c r="C29" s="24"/>
      <c r="D29" s="24">
        <v>7768022.5813845908</v>
      </c>
      <c r="E29" s="25"/>
    </row>
    <row r="30" spans="2:5">
      <c r="B30" s="39" t="s">
        <v>423</v>
      </c>
      <c r="C30" s="24"/>
      <c r="D30" s="24">
        <v>46022395.904073879</v>
      </c>
      <c r="E30" s="25"/>
    </row>
    <row r="31" spans="2:5">
      <c r="B31" s="39" t="s">
        <v>424</v>
      </c>
      <c r="C31" s="24"/>
      <c r="D31" s="24">
        <v>3856118.9295383114</v>
      </c>
      <c r="E31" s="25"/>
    </row>
    <row r="32" spans="2:5">
      <c r="B32" s="39" t="s">
        <v>425</v>
      </c>
      <c r="C32" s="24"/>
      <c r="D32" s="24">
        <v>12188961.824291082</v>
      </c>
      <c r="E32" s="25"/>
    </row>
    <row r="33" spans="2:5">
      <c r="B33" s="39" t="s">
        <v>426</v>
      </c>
      <c r="C33" s="24"/>
      <c r="D33" s="24">
        <v>3556276.047132981</v>
      </c>
      <c r="E33" s="25"/>
    </row>
    <row r="34" spans="2:5">
      <c r="B34" s="39" t="s">
        <v>427</v>
      </c>
      <c r="C34" s="24"/>
      <c r="D34" s="24">
        <v>21923395.867031556</v>
      </c>
      <c r="E34" s="25"/>
    </row>
    <row r="35" spans="2:5">
      <c r="B35" s="39" t="s">
        <v>428</v>
      </c>
      <c r="C35" s="24"/>
      <c r="D35" s="24">
        <v>11833334.219577782</v>
      </c>
      <c r="E35" s="25"/>
    </row>
    <row r="36" spans="2:5">
      <c r="B36" s="39" t="s">
        <v>429</v>
      </c>
      <c r="C36" s="24"/>
      <c r="D36" s="24">
        <v>95984587.821148023</v>
      </c>
      <c r="E36" s="25"/>
    </row>
    <row r="37" spans="2:5">
      <c r="B37" s="39" t="s">
        <v>430</v>
      </c>
      <c r="C37" s="24"/>
      <c r="D37" s="24">
        <v>26497743.096284959</v>
      </c>
      <c r="E37" s="25"/>
    </row>
    <row r="38" spans="2:5">
      <c r="B38" s="39" t="s">
        <v>431</v>
      </c>
      <c r="C38" s="24"/>
      <c r="D38" s="24">
        <v>10801316.856880369</v>
      </c>
      <c r="E38" s="25"/>
    </row>
    <row r="39" spans="2:5">
      <c r="B39" s="39" t="s">
        <v>432</v>
      </c>
      <c r="C39" s="24"/>
      <c r="D39" s="24">
        <v>6973090.2884960417</v>
      </c>
      <c r="E39" s="25"/>
    </row>
    <row r="40" spans="2:5">
      <c r="B40" s="39" t="s">
        <v>433</v>
      </c>
      <c r="C40" s="24"/>
      <c r="D40" s="24">
        <v>13946180.576992083</v>
      </c>
      <c r="E40" s="25"/>
    </row>
    <row r="41" spans="2:5">
      <c r="B41" s="39" t="s">
        <v>434</v>
      </c>
      <c r="C41" s="24"/>
      <c r="D41" s="24">
        <v>33470833.384781003</v>
      </c>
      <c r="E41" s="25"/>
    </row>
    <row r="42" spans="2:5">
      <c r="B42" s="39" t="s">
        <v>435</v>
      </c>
      <c r="C42" s="24"/>
      <c r="D42" s="24">
        <v>13946180.576992083</v>
      </c>
      <c r="E42" s="25"/>
    </row>
    <row r="43" spans="2:5">
      <c r="B43" s="39" t="s">
        <v>436</v>
      </c>
      <c r="C43" s="24"/>
      <c r="D43" s="24">
        <v>225342385.76303807</v>
      </c>
      <c r="E43" s="25"/>
    </row>
    <row r="44" spans="2:5">
      <c r="B44" s="39" t="s">
        <v>437</v>
      </c>
      <c r="C44" s="24"/>
      <c r="D44" s="24">
        <v>48811632.019472294</v>
      </c>
      <c r="E44" s="25"/>
    </row>
    <row r="45" spans="2:5">
      <c r="B45" s="39" t="s">
        <v>438</v>
      </c>
      <c r="C45" s="24"/>
      <c r="D45" s="24">
        <v>48818605.109760791</v>
      </c>
      <c r="E45" s="25"/>
    </row>
    <row r="46" spans="2:5">
      <c r="B46" s="39" t="s">
        <v>439</v>
      </c>
      <c r="C46" s="24"/>
      <c r="D46" s="24">
        <v>55812614.669122316</v>
      </c>
      <c r="E46" s="25"/>
    </row>
    <row r="47" spans="2:5">
      <c r="B47" s="39" t="s">
        <v>440</v>
      </c>
      <c r="C47" s="24"/>
      <c r="D47" s="24">
        <v>1394618.0576992084</v>
      </c>
      <c r="E47" s="25"/>
    </row>
    <row r="48" spans="2:5">
      <c r="B48" s="39" t="s">
        <v>441</v>
      </c>
      <c r="C48" s="24"/>
      <c r="D48" s="24">
        <v>68482719.723319635</v>
      </c>
      <c r="E48" s="25"/>
    </row>
    <row r="49" spans="2:5">
      <c r="B49" s="39" t="s">
        <v>442</v>
      </c>
      <c r="C49" s="24"/>
      <c r="D49" s="24">
        <v>19761737.877597783</v>
      </c>
      <c r="E49" s="25"/>
    </row>
    <row r="50" spans="2:5">
      <c r="B50" s="39" t="s">
        <v>443</v>
      </c>
      <c r="C50" s="24"/>
      <c r="D50" s="24">
        <v>11156944.461593667</v>
      </c>
      <c r="E50" s="25"/>
    </row>
    <row r="51" spans="2:5">
      <c r="B51" s="39" t="s">
        <v>444</v>
      </c>
      <c r="C51" s="24"/>
      <c r="D51" s="24">
        <v>40443923.673277043</v>
      </c>
      <c r="E51" s="25"/>
    </row>
    <row r="52" spans="2:5">
      <c r="B52" s="39" t="s">
        <v>445</v>
      </c>
      <c r="C52" s="24"/>
      <c r="D52" s="24">
        <v>11156944.461593667</v>
      </c>
      <c r="E52" s="25"/>
    </row>
    <row r="53" spans="2:5">
      <c r="B53" s="39" t="s">
        <v>446</v>
      </c>
      <c r="C53" s="24"/>
      <c r="D53" s="24">
        <v>11156944.461593667</v>
      </c>
      <c r="E53" s="25"/>
    </row>
    <row r="54" spans="2:5">
      <c r="B54" s="39" t="s">
        <v>447</v>
      </c>
      <c r="C54" s="24"/>
      <c r="D54" s="24">
        <v>5578472.2307968335</v>
      </c>
      <c r="E54" s="25"/>
    </row>
    <row r="55" spans="2:5">
      <c r="B55" s="39" t="s">
        <v>448</v>
      </c>
      <c r="C55" s="24"/>
      <c r="D55" s="24">
        <v>1394618.0576992084</v>
      </c>
      <c r="E55" s="25"/>
    </row>
    <row r="56" spans="2:5">
      <c r="B56" s="39" t="s">
        <v>449</v>
      </c>
      <c r="C56" s="24"/>
      <c r="D56" s="24">
        <v>125515625.19292876</v>
      </c>
      <c r="E56" s="25"/>
    </row>
    <row r="57" spans="2:5">
      <c r="B57" s="39" t="s">
        <v>450</v>
      </c>
      <c r="C57" s="24"/>
      <c r="D57" s="24">
        <v>5578472.2307968335</v>
      </c>
      <c r="E57" s="25"/>
    </row>
    <row r="58" spans="2:5">
      <c r="B58" s="39" t="s">
        <v>451</v>
      </c>
      <c r="C58" s="24"/>
      <c r="D58" s="24">
        <v>6973090.2884960417</v>
      </c>
      <c r="E58" s="25"/>
    </row>
    <row r="59" spans="2:5">
      <c r="B59" s="39" t="s">
        <v>452</v>
      </c>
      <c r="C59" s="24"/>
      <c r="D59" s="24">
        <v>15340798.634691292</v>
      </c>
      <c r="E59" s="25"/>
    </row>
    <row r="60" spans="2:5">
      <c r="B60" s="39" t="s">
        <v>453</v>
      </c>
      <c r="C60" s="24"/>
      <c r="D60" s="24">
        <v>46022395.904073879</v>
      </c>
      <c r="E60" s="25"/>
    </row>
    <row r="61" spans="2:5">
      <c r="B61" s="38" t="s">
        <v>8</v>
      </c>
      <c r="C61" s="24"/>
      <c r="D61" s="24"/>
      <c r="E61" s="25"/>
    </row>
    <row r="62" spans="2:5">
      <c r="B62" s="39" t="s">
        <v>396</v>
      </c>
      <c r="C62" s="24"/>
      <c r="D62" s="24">
        <v>86180749.697060332</v>
      </c>
      <c r="E62" s="25"/>
    </row>
    <row r="63" spans="2:5">
      <c r="B63" s="39" t="s">
        <v>397</v>
      </c>
      <c r="C63" s="24"/>
      <c r="D63" s="24">
        <v>51323045.223317668</v>
      </c>
      <c r="E63" s="25"/>
    </row>
    <row r="64" spans="2:5">
      <c r="B64" s="39" t="s">
        <v>398</v>
      </c>
      <c r="C64" s="24"/>
      <c r="D64" s="24">
        <v>52136677.145923458</v>
      </c>
      <c r="E64" s="25"/>
    </row>
    <row r="65" spans="1:5">
      <c r="B65" s="39" t="s">
        <v>399</v>
      </c>
      <c r="C65" s="24"/>
      <c r="D65" s="24">
        <v>70122224.908788219</v>
      </c>
      <c r="E65" s="25"/>
    </row>
    <row r="66" spans="1:5">
      <c r="B66" s="39" t="s">
        <v>400</v>
      </c>
      <c r="C66" s="24"/>
      <c r="D66" s="24">
        <v>69586940.749179155</v>
      </c>
      <c r="E66" s="25"/>
    </row>
    <row r="67" spans="1:5">
      <c r="B67" s="39" t="s">
        <v>401</v>
      </c>
      <c r="C67" s="24"/>
      <c r="D67" s="24">
        <v>33722902.055371433</v>
      </c>
      <c r="E67" s="25"/>
    </row>
    <row r="68" spans="1:5">
      <c r="B68" s="39" t="s">
        <v>402</v>
      </c>
      <c r="C68" s="24"/>
      <c r="D68" s="24">
        <v>10705683.192181408</v>
      </c>
      <c r="E68" s="25"/>
    </row>
    <row r="69" spans="1:5">
      <c r="B69" s="39" t="s">
        <v>403</v>
      </c>
      <c r="C69" s="24"/>
      <c r="D69" s="24">
        <v>45456330.834002256</v>
      </c>
      <c r="E69" s="25"/>
    </row>
    <row r="70" spans="1:5">
      <c r="B70" s="38" t="s">
        <v>9</v>
      </c>
      <c r="C70" s="24"/>
      <c r="D70" s="24"/>
      <c r="E70" s="25"/>
    </row>
    <row r="71" spans="1:5">
      <c r="A71" s="3" t="s">
        <v>105</v>
      </c>
      <c r="B71" s="39" t="s">
        <v>106</v>
      </c>
      <c r="C71" s="24"/>
      <c r="D71" s="24">
        <v>2125785.2030674354</v>
      </c>
      <c r="E71" s="25"/>
    </row>
    <row r="72" spans="1:5">
      <c r="A72" s="3" t="s">
        <v>105</v>
      </c>
      <c r="B72" s="39" t="s">
        <v>107</v>
      </c>
      <c r="C72" s="24"/>
      <c r="D72" s="24">
        <v>1453577.4496650305</v>
      </c>
      <c r="E72" s="25"/>
    </row>
    <row r="73" spans="1:5">
      <c r="A73" s="3" t="s">
        <v>105</v>
      </c>
      <c r="B73" s="39" t="s">
        <v>108</v>
      </c>
      <c r="C73" s="24"/>
      <c r="D73" s="24">
        <v>2010877.8947935202</v>
      </c>
      <c r="E73" s="25"/>
    </row>
    <row r="74" spans="1:5">
      <c r="A74" s="3" t="s">
        <v>105</v>
      </c>
      <c r="B74" s="39" t="s">
        <v>109</v>
      </c>
      <c r="C74" s="24"/>
      <c r="D74" s="24">
        <v>4768653.2933674911</v>
      </c>
      <c r="E74" s="25"/>
    </row>
    <row r="75" spans="1:5">
      <c r="A75" s="3" t="s">
        <v>105</v>
      </c>
      <c r="B75" s="39" t="s">
        <v>110</v>
      </c>
      <c r="C75" s="24"/>
      <c r="D75" s="24">
        <v>828481.6926549304</v>
      </c>
      <c r="E75" s="25"/>
    </row>
    <row r="76" spans="1:5">
      <c r="A76" s="3" t="s">
        <v>105</v>
      </c>
      <c r="B76" s="39" t="s">
        <v>111</v>
      </c>
      <c r="C76" s="24"/>
      <c r="D76" s="24">
        <v>5329400.9577441979</v>
      </c>
      <c r="E76" s="25"/>
    </row>
    <row r="77" spans="1:5">
      <c r="A77" s="3" t="s">
        <v>105</v>
      </c>
      <c r="B77" s="39" t="s">
        <v>112</v>
      </c>
      <c r="C77" s="24"/>
      <c r="D77" s="24">
        <v>195342.42406565626</v>
      </c>
      <c r="E77" s="25"/>
    </row>
    <row r="78" spans="1:5">
      <c r="A78" s="3" t="s">
        <v>105</v>
      </c>
      <c r="B78" s="39" t="s">
        <v>113</v>
      </c>
      <c r="C78" s="24"/>
      <c r="D78" s="24">
        <v>201087.78947935201</v>
      </c>
      <c r="E78" s="25"/>
    </row>
    <row r="79" spans="1:5">
      <c r="A79" s="3" t="s">
        <v>105</v>
      </c>
      <c r="B79" s="39" t="s">
        <v>114</v>
      </c>
      <c r="C79" s="24"/>
      <c r="D79" s="24">
        <v>193044.27790017793</v>
      </c>
      <c r="E79" s="25"/>
    </row>
    <row r="80" spans="1:5">
      <c r="A80" s="3" t="s">
        <v>105</v>
      </c>
      <c r="B80" s="39" t="s">
        <v>115</v>
      </c>
      <c r="C80" s="24"/>
      <c r="D80" s="24">
        <v>671058.68031966605</v>
      </c>
      <c r="E80" s="25"/>
    </row>
    <row r="81" spans="1:5">
      <c r="A81" s="3" t="s">
        <v>105</v>
      </c>
      <c r="B81" s="39" t="s">
        <v>116</v>
      </c>
      <c r="C81" s="24"/>
      <c r="D81" s="24">
        <v>438945.91760635696</v>
      </c>
      <c r="E81" s="25"/>
    </row>
    <row r="82" spans="1:5">
      <c r="A82" s="3" t="s">
        <v>105</v>
      </c>
      <c r="B82" s="39" t="s">
        <v>117</v>
      </c>
      <c r="C82" s="24"/>
      <c r="D82" s="24">
        <v>1121495.3287534146</v>
      </c>
      <c r="E82" s="25"/>
    </row>
    <row r="83" spans="1:5">
      <c r="A83" s="3" t="s">
        <v>105</v>
      </c>
      <c r="B83" s="39" t="s">
        <v>118</v>
      </c>
      <c r="C83" s="24"/>
      <c r="D83" s="24">
        <v>367703.38647652941</v>
      </c>
      <c r="E83" s="25"/>
    </row>
    <row r="84" spans="1:5">
      <c r="A84" s="3" t="s">
        <v>105</v>
      </c>
      <c r="B84" s="39" t="s">
        <v>119</v>
      </c>
      <c r="C84" s="24"/>
      <c r="D84" s="24">
        <v>143634.13534239429</v>
      </c>
      <c r="E84" s="25"/>
    </row>
    <row r="85" spans="1:5">
      <c r="A85" s="3" t="s">
        <v>105</v>
      </c>
      <c r="B85" s="39" t="s">
        <v>120</v>
      </c>
      <c r="C85" s="24"/>
      <c r="D85" s="24">
        <v>74689.750378045035</v>
      </c>
      <c r="E85" s="25"/>
    </row>
    <row r="86" spans="1:5">
      <c r="A86" s="3" t="s">
        <v>105</v>
      </c>
      <c r="B86" s="39" t="s">
        <v>121</v>
      </c>
      <c r="C86" s="24"/>
      <c r="D86" s="24">
        <v>91925.846619132353</v>
      </c>
      <c r="E86" s="25"/>
    </row>
    <row r="87" spans="1:5">
      <c r="A87" s="3" t="s">
        <v>105</v>
      </c>
      <c r="B87" s="39" t="s">
        <v>122</v>
      </c>
      <c r="C87" s="24"/>
      <c r="D87" s="24">
        <v>723916.04212566721</v>
      </c>
      <c r="E87" s="25"/>
    </row>
    <row r="88" spans="1:5">
      <c r="A88" s="3" t="s">
        <v>105</v>
      </c>
      <c r="B88" s="39" t="s">
        <v>123</v>
      </c>
      <c r="C88" s="24"/>
      <c r="D88" s="24">
        <v>298759.00151218014</v>
      </c>
      <c r="E88" s="25"/>
    </row>
    <row r="89" spans="1:5">
      <c r="A89" s="3" t="s">
        <v>105</v>
      </c>
      <c r="B89" s="39" t="s">
        <v>124</v>
      </c>
      <c r="C89" s="24"/>
      <c r="D89" s="24">
        <v>545809.71430109825</v>
      </c>
      <c r="E89" s="25"/>
    </row>
    <row r="90" spans="1:5">
      <c r="A90" s="3" t="s">
        <v>105</v>
      </c>
      <c r="B90" s="39" t="s">
        <v>125</v>
      </c>
      <c r="C90" s="24"/>
      <c r="D90" s="24">
        <v>423778.15291420015</v>
      </c>
      <c r="E90" s="25"/>
    </row>
    <row r="91" spans="1:5">
      <c r="A91" s="3" t="s">
        <v>105</v>
      </c>
      <c r="B91" s="39" t="s">
        <v>126</v>
      </c>
      <c r="C91" s="24"/>
      <c r="D91" s="24">
        <v>471119.96392305323</v>
      </c>
      <c r="E91" s="25"/>
    </row>
    <row r="92" spans="1:5">
      <c r="A92" s="3" t="s">
        <v>105</v>
      </c>
      <c r="B92" s="39" t="s">
        <v>127</v>
      </c>
      <c r="C92" s="24"/>
      <c r="D92" s="24">
        <v>1431974.8757095342</v>
      </c>
      <c r="E92" s="25"/>
    </row>
    <row r="93" spans="1:5">
      <c r="A93" s="3" t="s">
        <v>105</v>
      </c>
      <c r="B93" s="39" t="s">
        <v>128</v>
      </c>
      <c r="C93" s="24"/>
      <c r="D93" s="24">
        <v>194652.98021601274</v>
      </c>
      <c r="E93" s="25"/>
    </row>
    <row r="94" spans="1:5">
      <c r="A94" s="3" t="s">
        <v>105</v>
      </c>
      <c r="B94" s="39" t="s">
        <v>127</v>
      </c>
      <c r="C94" s="24"/>
      <c r="D94" s="24">
        <v>667841.27568799641</v>
      </c>
      <c r="E94" s="25"/>
    </row>
    <row r="95" spans="1:5">
      <c r="A95" s="3" t="s">
        <v>105</v>
      </c>
      <c r="B95" s="39" t="s">
        <v>129</v>
      </c>
      <c r="C95" s="24"/>
      <c r="D95" s="24">
        <v>243603.4935407007</v>
      </c>
      <c r="E95" s="25"/>
    </row>
    <row r="96" spans="1:5" ht="25.5">
      <c r="A96" s="3" t="s">
        <v>105</v>
      </c>
      <c r="B96" s="39" t="s">
        <v>130</v>
      </c>
      <c r="C96" s="24"/>
      <c r="D96" s="24">
        <v>336448.59862602438</v>
      </c>
      <c r="E96" s="25"/>
    </row>
    <row r="97" spans="1:5">
      <c r="A97" s="3" t="s">
        <v>105</v>
      </c>
      <c r="B97" s="39" t="s">
        <v>131</v>
      </c>
      <c r="C97" s="24"/>
      <c r="D97" s="24">
        <v>187643.63441130391</v>
      </c>
      <c r="E97" s="25"/>
    </row>
    <row r="98" spans="1:5">
      <c r="A98" s="3" t="s">
        <v>105</v>
      </c>
      <c r="B98" s="39" t="s">
        <v>132</v>
      </c>
      <c r="C98" s="24"/>
      <c r="D98" s="24">
        <v>564999.23478284222</v>
      </c>
      <c r="E98" s="25"/>
    </row>
    <row r="99" spans="1:5">
      <c r="A99" s="3" t="s">
        <v>105</v>
      </c>
      <c r="B99" s="39" t="s">
        <v>133</v>
      </c>
      <c r="C99" s="24"/>
      <c r="D99" s="24">
        <v>612800.67502479104</v>
      </c>
      <c r="E99" s="25"/>
    </row>
    <row r="100" spans="1:5">
      <c r="A100" s="3" t="s">
        <v>105</v>
      </c>
      <c r="B100" s="39" t="s">
        <v>134</v>
      </c>
      <c r="C100" s="24"/>
      <c r="D100" s="24">
        <v>288762.06569234945</v>
      </c>
      <c r="E100" s="25"/>
    </row>
    <row r="101" spans="1:5" ht="25.5">
      <c r="A101" s="3" t="s">
        <v>105</v>
      </c>
      <c r="B101" s="39" t="s">
        <v>135</v>
      </c>
      <c r="C101" s="24"/>
      <c r="D101" s="24">
        <v>84571.778889601759</v>
      </c>
      <c r="E101" s="25"/>
    </row>
    <row r="102" spans="1:5">
      <c r="A102" s="3" t="s">
        <v>105</v>
      </c>
      <c r="B102" s="39" t="s">
        <v>136</v>
      </c>
      <c r="C102" s="24"/>
      <c r="D102" s="24">
        <v>87674.276212997473</v>
      </c>
      <c r="E102" s="25"/>
    </row>
    <row r="103" spans="1:5" ht="25.5">
      <c r="A103" s="3" t="s">
        <v>105</v>
      </c>
      <c r="B103" s="39" t="s">
        <v>137</v>
      </c>
      <c r="C103" s="24"/>
      <c r="D103" s="24">
        <v>103416.57744652389</v>
      </c>
      <c r="E103" s="25"/>
    </row>
    <row r="104" spans="1:5" ht="25.5">
      <c r="A104" s="3" t="s">
        <v>105</v>
      </c>
      <c r="B104" s="39" t="s">
        <v>138</v>
      </c>
      <c r="C104" s="24"/>
      <c r="D104" s="24">
        <v>121916.65407862427</v>
      </c>
      <c r="E104" s="25"/>
    </row>
    <row r="105" spans="1:5">
      <c r="A105" s="3" t="s">
        <v>105</v>
      </c>
      <c r="B105" s="39" t="s">
        <v>139</v>
      </c>
      <c r="C105" s="24"/>
      <c r="D105" s="24">
        <v>163742.91429032947</v>
      </c>
      <c r="E105" s="25"/>
    </row>
    <row r="106" spans="1:5">
      <c r="A106" s="3" t="s">
        <v>105</v>
      </c>
      <c r="B106" s="39" t="s">
        <v>140</v>
      </c>
      <c r="C106" s="24"/>
      <c r="D106" s="24">
        <v>331392.67706197209</v>
      </c>
      <c r="E106" s="25"/>
    </row>
    <row r="107" spans="1:5">
      <c r="A107" s="3" t="s">
        <v>105</v>
      </c>
      <c r="B107" s="39" t="s">
        <v>141</v>
      </c>
      <c r="C107" s="24"/>
      <c r="D107" s="24">
        <v>71012.716513279738</v>
      </c>
      <c r="E107" s="25"/>
    </row>
    <row r="108" spans="1:5">
      <c r="A108" s="3" t="s">
        <v>105</v>
      </c>
      <c r="B108" s="39" t="s">
        <v>142</v>
      </c>
      <c r="C108" s="24"/>
      <c r="D108" s="24">
        <v>640493.33631880465</v>
      </c>
      <c r="E108" s="25"/>
    </row>
    <row r="109" spans="1:5">
      <c r="A109" s="3" t="s">
        <v>105</v>
      </c>
      <c r="B109" s="39" t="s">
        <v>143</v>
      </c>
      <c r="C109" s="24"/>
      <c r="D109" s="24">
        <v>777922.47701440752</v>
      </c>
      <c r="E109" s="25"/>
    </row>
    <row r="110" spans="1:5">
      <c r="A110" s="3" t="s">
        <v>105</v>
      </c>
      <c r="B110" s="39" t="s">
        <v>144</v>
      </c>
      <c r="C110" s="24"/>
      <c r="D110" s="24">
        <v>759652.21499885491</v>
      </c>
      <c r="E110" s="25"/>
    </row>
    <row r="111" spans="1:5">
      <c r="A111" s="3" t="s">
        <v>105</v>
      </c>
      <c r="B111" s="39" t="s">
        <v>145</v>
      </c>
      <c r="C111" s="24"/>
      <c r="D111" s="24">
        <v>631070.93704034341</v>
      </c>
      <c r="E111" s="25"/>
    </row>
    <row r="112" spans="1:5">
      <c r="A112" s="3" t="s">
        <v>105</v>
      </c>
      <c r="B112" s="39" t="s">
        <v>146</v>
      </c>
      <c r="C112" s="24"/>
      <c r="D112" s="24">
        <v>540868.70004531997</v>
      </c>
      <c r="E112" s="25"/>
    </row>
    <row r="113" spans="1:5">
      <c r="A113" s="3" t="s">
        <v>105</v>
      </c>
      <c r="B113" s="39" t="s">
        <v>147</v>
      </c>
      <c r="C113" s="24"/>
      <c r="D113" s="24">
        <v>1111958.0221666796</v>
      </c>
      <c r="E113" s="25"/>
    </row>
    <row r="114" spans="1:5">
      <c r="A114" s="3" t="s">
        <v>105</v>
      </c>
      <c r="B114" s="39" t="s">
        <v>148</v>
      </c>
      <c r="C114" s="24"/>
      <c r="D114" s="24">
        <v>1958020.5329875189</v>
      </c>
      <c r="E114" s="25"/>
    </row>
    <row r="115" spans="1:5">
      <c r="A115" s="3" t="s">
        <v>105</v>
      </c>
      <c r="B115" s="39" t="s">
        <v>149</v>
      </c>
      <c r="C115" s="24"/>
      <c r="D115" s="24">
        <v>140531.63801899858</v>
      </c>
      <c r="E115" s="25"/>
    </row>
    <row r="116" spans="1:5">
      <c r="A116" s="3" t="s">
        <v>105</v>
      </c>
      <c r="B116" s="39" t="s">
        <v>150</v>
      </c>
      <c r="C116" s="24"/>
      <c r="D116" s="24">
        <v>486402.63592348405</v>
      </c>
      <c r="E116" s="25"/>
    </row>
    <row r="117" spans="1:5">
      <c r="A117" s="3" t="s">
        <v>105</v>
      </c>
      <c r="B117" s="39" t="s">
        <v>151</v>
      </c>
      <c r="C117" s="24"/>
      <c r="D117" s="24">
        <v>477324.95856984472</v>
      </c>
      <c r="E117" s="25"/>
    </row>
    <row r="118" spans="1:5">
      <c r="A118" s="3" t="s">
        <v>105</v>
      </c>
      <c r="B118" s="39" t="s">
        <v>152</v>
      </c>
      <c r="C118" s="24"/>
      <c r="D118" s="24">
        <v>2506243.3007623693</v>
      </c>
      <c r="E118" s="25"/>
    </row>
    <row r="119" spans="1:5">
      <c r="A119" s="3" t="s">
        <v>105</v>
      </c>
      <c r="B119" s="39" t="s">
        <v>153</v>
      </c>
      <c r="C119" s="24"/>
      <c r="D119" s="24">
        <v>71012.716513279738</v>
      </c>
      <c r="E119" s="25"/>
    </row>
    <row r="120" spans="1:5">
      <c r="A120" s="3" t="s">
        <v>105</v>
      </c>
      <c r="B120" s="39" t="s">
        <v>147</v>
      </c>
      <c r="C120" s="24"/>
      <c r="D120" s="24">
        <v>899379.50185993616</v>
      </c>
      <c r="E120" s="25"/>
    </row>
    <row r="121" spans="1:5">
      <c r="A121" s="3" t="s">
        <v>105</v>
      </c>
      <c r="B121" s="39" t="s">
        <v>148</v>
      </c>
      <c r="C121" s="24"/>
      <c r="D121" s="24">
        <v>1286961.852667853</v>
      </c>
      <c r="E121" s="25"/>
    </row>
    <row r="122" spans="1:5">
      <c r="A122" s="3" t="s">
        <v>105</v>
      </c>
      <c r="B122" s="39" t="s">
        <v>149</v>
      </c>
      <c r="C122" s="24"/>
      <c r="D122" s="24">
        <v>112953.88403325887</v>
      </c>
      <c r="E122" s="25"/>
    </row>
    <row r="123" spans="1:5">
      <c r="A123" s="3" t="s">
        <v>105</v>
      </c>
      <c r="B123" s="39" t="s">
        <v>154</v>
      </c>
      <c r="C123" s="24"/>
      <c r="D123" s="24">
        <v>210280.37414126523</v>
      </c>
      <c r="E123" s="25"/>
    </row>
    <row r="124" spans="1:5">
      <c r="A124" s="3" t="s">
        <v>105</v>
      </c>
      <c r="B124" s="39" t="s">
        <v>155</v>
      </c>
      <c r="C124" s="24"/>
      <c r="D124" s="24">
        <v>22751.647038235256</v>
      </c>
      <c r="E124" s="25"/>
    </row>
    <row r="125" spans="1:5">
      <c r="A125" s="3" t="s">
        <v>105</v>
      </c>
      <c r="B125" s="39" t="s">
        <v>156</v>
      </c>
      <c r="C125" s="24"/>
      <c r="D125" s="24">
        <v>103876.20667961956</v>
      </c>
      <c r="E125" s="25"/>
    </row>
    <row r="126" spans="1:5">
      <c r="A126" s="3" t="s">
        <v>105</v>
      </c>
      <c r="B126" s="39" t="s">
        <v>157</v>
      </c>
      <c r="C126" s="24"/>
      <c r="D126" s="24">
        <v>437452.12259879604</v>
      </c>
      <c r="E126" s="25"/>
    </row>
    <row r="127" spans="1:5">
      <c r="A127" s="3" t="s">
        <v>105</v>
      </c>
      <c r="B127" s="39" t="s">
        <v>158</v>
      </c>
      <c r="C127" s="24"/>
      <c r="D127" s="24">
        <v>613834.84079925623</v>
      </c>
      <c r="E127" s="25"/>
    </row>
    <row r="128" spans="1:5">
      <c r="A128" s="3" t="s">
        <v>105</v>
      </c>
      <c r="B128" s="39" t="s">
        <v>159</v>
      </c>
      <c r="C128" s="24"/>
      <c r="D128" s="24">
        <v>593496.24723477312</v>
      </c>
      <c r="E128" s="25"/>
    </row>
    <row r="129" spans="1:5">
      <c r="A129" s="3" t="s">
        <v>105</v>
      </c>
      <c r="B129" s="39" t="s">
        <v>160</v>
      </c>
      <c r="C129" s="24"/>
      <c r="D129" s="24">
        <v>376206.52728879917</v>
      </c>
      <c r="E129" s="25"/>
    </row>
    <row r="130" spans="1:5">
      <c r="A130" s="3" t="s">
        <v>105</v>
      </c>
      <c r="B130" s="39" t="s">
        <v>161</v>
      </c>
      <c r="C130" s="24"/>
      <c r="D130" s="24">
        <v>61935.039159640415</v>
      </c>
      <c r="E130" s="25"/>
    </row>
    <row r="131" spans="1:5">
      <c r="A131" s="3" t="s">
        <v>105</v>
      </c>
      <c r="B131" s="39" t="s">
        <v>162</v>
      </c>
      <c r="C131" s="24"/>
      <c r="D131" s="24">
        <v>44928.757535100936</v>
      </c>
      <c r="E131" s="25"/>
    </row>
    <row r="132" spans="1:5">
      <c r="A132" s="3" t="s">
        <v>105</v>
      </c>
      <c r="B132" s="39" t="s">
        <v>163</v>
      </c>
      <c r="C132" s="24"/>
      <c r="D132" s="24">
        <v>112609.16210843713</v>
      </c>
      <c r="E132" s="25"/>
    </row>
    <row r="133" spans="1:5">
      <c r="A133" s="3" t="s">
        <v>105</v>
      </c>
      <c r="B133" s="39" t="s">
        <v>164</v>
      </c>
      <c r="C133" s="24"/>
      <c r="D133" s="24">
        <v>104335.83591271521</v>
      </c>
      <c r="E133" s="25"/>
    </row>
    <row r="134" spans="1:5">
      <c r="A134" s="3" t="s">
        <v>105</v>
      </c>
      <c r="B134" s="39" t="s">
        <v>165</v>
      </c>
      <c r="C134" s="24"/>
      <c r="D134" s="24">
        <v>2180481.0818058196</v>
      </c>
      <c r="E134" s="25"/>
    </row>
    <row r="135" spans="1:5">
      <c r="A135" s="3" t="s">
        <v>105</v>
      </c>
      <c r="B135" s="39" t="s">
        <v>166</v>
      </c>
      <c r="C135" s="24"/>
      <c r="D135" s="24">
        <v>804466.06522568199</v>
      </c>
      <c r="E135" s="25"/>
    </row>
    <row r="136" spans="1:5">
      <c r="A136" s="3" t="s">
        <v>105</v>
      </c>
      <c r="B136" s="39" t="s">
        <v>167</v>
      </c>
      <c r="C136" s="24"/>
      <c r="D136" s="24">
        <v>879500.53752854874</v>
      </c>
      <c r="E136" s="25"/>
    </row>
    <row r="137" spans="1:5">
      <c r="A137" s="3" t="s">
        <v>105</v>
      </c>
      <c r="B137" s="39" t="s">
        <v>168</v>
      </c>
      <c r="C137" s="24"/>
      <c r="D137" s="24">
        <v>103416.57744652389</v>
      </c>
      <c r="E137" s="25"/>
    </row>
    <row r="138" spans="1:5">
      <c r="A138" s="3" t="s">
        <v>105</v>
      </c>
      <c r="B138" s="39" t="s">
        <v>121</v>
      </c>
      <c r="C138" s="24"/>
      <c r="D138" s="24">
        <v>287612.99260961037</v>
      </c>
      <c r="E138" s="25"/>
    </row>
    <row r="139" spans="1:5">
      <c r="A139" s="3" t="s">
        <v>105</v>
      </c>
      <c r="B139" s="39" t="s">
        <v>169</v>
      </c>
      <c r="C139" s="24"/>
      <c r="D139" s="24">
        <v>459859.04771220958</v>
      </c>
      <c r="E139" s="25"/>
    </row>
    <row r="140" spans="1:5">
      <c r="A140" s="3" t="s">
        <v>105</v>
      </c>
      <c r="B140" s="39" t="s">
        <v>170</v>
      </c>
      <c r="C140" s="24"/>
      <c r="D140" s="24">
        <v>86180.481205436576</v>
      </c>
      <c r="E140" s="25"/>
    </row>
    <row r="141" spans="1:5">
      <c r="A141" s="3" t="s">
        <v>105</v>
      </c>
      <c r="B141" s="39" t="s">
        <v>171</v>
      </c>
      <c r="C141" s="24"/>
      <c r="D141" s="24">
        <v>57626.015099368589</v>
      </c>
      <c r="E141" s="25"/>
    </row>
    <row r="142" spans="1:5">
      <c r="A142" s="3" t="s">
        <v>105</v>
      </c>
      <c r="B142" s="39" t="s">
        <v>172</v>
      </c>
      <c r="C142" s="24"/>
      <c r="D142" s="24">
        <v>138118.58454524635</v>
      </c>
      <c r="E142" s="25"/>
    </row>
    <row r="143" spans="1:5">
      <c r="A143" s="3" t="s">
        <v>105</v>
      </c>
      <c r="B143" s="39" t="s">
        <v>173</v>
      </c>
      <c r="C143" s="24"/>
      <c r="D143" s="24">
        <v>34472.192482174629</v>
      </c>
      <c r="E143" s="25"/>
    </row>
    <row r="144" spans="1:5">
      <c r="A144" s="3" t="s">
        <v>105</v>
      </c>
      <c r="B144" s="39" t="s">
        <v>174</v>
      </c>
      <c r="C144" s="24"/>
      <c r="D144" s="24">
        <v>69289.106889171002</v>
      </c>
      <c r="E144" s="25"/>
    </row>
    <row r="145" spans="1:5">
      <c r="A145" s="3" t="s">
        <v>105</v>
      </c>
      <c r="B145" s="39" t="s">
        <v>175</v>
      </c>
      <c r="C145" s="24"/>
      <c r="D145" s="24">
        <v>287555.53895547334</v>
      </c>
      <c r="E145" s="25"/>
    </row>
    <row r="146" spans="1:5">
      <c r="A146" s="3" t="s">
        <v>105</v>
      </c>
      <c r="B146" s="39" t="s">
        <v>176</v>
      </c>
      <c r="C146" s="24"/>
      <c r="D146" s="24">
        <v>259058.52650354232</v>
      </c>
      <c r="E146" s="25"/>
    </row>
    <row r="147" spans="1:5">
      <c r="A147" s="3" t="s">
        <v>105</v>
      </c>
      <c r="B147" s="39" t="s">
        <v>177</v>
      </c>
      <c r="C147" s="24"/>
      <c r="D147" s="24">
        <v>345698.63694207458</v>
      </c>
      <c r="E147" s="25"/>
    </row>
    <row r="148" spans="1:5">
      <c r="A148" s="3" t="s">
        <v>105</v>
      </c>
      <c r="B148" s="39" t="s">
        <v>178</v>
      </c>
      <c r="C148" s="24"/>
      <c r="D148" s="24">
        <v>517427.60915744124</v>
      </c>
      <c r="E148" s="25"/>
    </row>
    <row r="149" spans="1:5">
      <c r="A149" s="3" t="s">
        <v>105</v>
      </c>
      <c r="B149" s="39" t="s">
        <v>179</v>
      </c>
      <c r="C149" s="24"/>
      <c r="D149" s="24">
        <v>741439.40663743927</v>
      </c>
      <c r="E149" s="25"/>
    </row>
    <row r="150" spans="1:5">
      <c r="A150" s="3" t="s">
        <v>105</v>
      </c>
      <c r="B150" s="39" t="s">
        <v>180</v>
      </c>
      <c r="C150" s="24"/>
      <c r="D150" s="24">
        <v>557415.35243676382</v>
      </c>
      <c r="E150" s="25"/>
    </row>
    <row r="151" spans="1:5">
      <c r="A151" s="3" t="s">
        <v>105</v>
      </c>
      <c r="B151" s="39" t="s">
        <v>181</v>
      </c>
      <c r="C151" s="24"/>
      <c r="D151" s="24">
        <v>81067.105987247342</v>
      </c>
      <c r="E151" s="25"/>
    </row>
    <row r="152" spans="1:5">
      <c r="A152" s="3" t="s">
        <v>105</v>
      </c>
      <c r="B152" s="39" t="s">
        <v>182</v>
      </c>
      <c r="C152" s="24"/>
      <c r="D152" s="24">
        <v>92098.207581543218</v>
      </c>
      <c r="E152" s="25"/>
    </row>
    <row r="153" spans="1:5">
      <c r="A153" s="3" t="s">
        <v>105</v>
      </c>
      <c r="B153" s="39" t="s">
        <v>183</v>
      </c>
      <c r="C153" s="24"/>
      <c r="D153" s="24">
        <v>523517.69649595872</v>
      </c>
      <c r="E153" s="25"/>
    </row>
    <row r="154" spans="1:5">
      <c r="A154" s="3" t="s">
        <v>105</v>
      </c>
      <c r="B154" s="39" t="s">
        <v>184</v>
      </c>
      <c r="C154" s="24"/>
      <c r="D154" s="24">
        <v>546556.61180487869</v>
      </c>
      <c r="E154" s="25"/>
    </row>
    <row r="155" spans="1:5">
      <c r="A155" s="3" t="s">
        <v>105</v>
      </c>
      <c r="B155" s="39" t="s">
        <v>185</v>
      </c>
      <c r="C155" s="24"/>
      <c r="D155" s="24">
        <v>34759.460752859421</v>
      </c>
      <c r="E155" s="25"/>
    </row>
    <row r="156" spans="1:5">
      <c r="A156" s="3" t="s">
        <v>105</v>
      </c>
      <c r="B156" s="39" t="s">
        <v>186</v>
      </c>
      <c r="C156" s="24"/>
      <c r="D156" s="24">
        <v>40332.465204144319</v>
      </c>
      <c r="E156" s="25"/>
    </row>
    <row r="157" spans="1:5">
      <c r="A157" s="3" t="s">
        <v>105</v>
      </c>
      <c r="B157" s="39" t="s">
        <v>187</v>
      </c>
      <c r="C157" s="24"/>
      <c r="D157" s="24">
        <v>2627930.1402244461</v>
      </c>
      <c r="E157" s="25"/>
    </row>
    <row r="158" spans="1:5">
      <c r="A158" s="3" t="s">
        <v>105</v>
      </c>
      <c r="B158" s="39" t="s">
        <v>188</v>
      </c>
      <c r="C158" s="24"/>
      <c r="D158" s="24">
        <v>981308.41265923774</v>
      </c>
      <c r="E158" s="25"/>
    </row>
    <row r="159" spans="1:5">
      <c r="A159" s="3" t="s">
        <v>105</v>
      </c>
      <c r="B159" s="39" t="s">
        <v>189</v>
      </c>
      <c r="C159" s="24"/>
      <c r="D159" s="24">
        <v>2441780.3008207032</v>
      </c>
      <c r="E159" s="25"/>
    </row>
    <row r="160" spans="1:5">
      <c r="A160" s="3" t="s">
        <v>105</v>
      </c>
      <c r="B160" s="39" t="s">
        <v>190</v>
      </c>
      <c r="C160" s="24"/>
      <c r="D160" s="24">
        <v>2826719.7835383196</v>
      </c>
      <c r="E160" s="25"/>
    </row>
    <row r="161" spans="1:5">
      <c r="A161" s="3" t="s">
        <v>105</v>
      </c>
      <c r="B161" s="39" t="s">
        <v>191</v>
      </c>
      <c r="C161" s="24"/>
      <c r="D161" s="24">
        <v>248429.60048820515</v>
      </c>
      <c r="E161" s="25"/>
    </row>
    <row r="162" spans="1:5">
      <c r="A162" s="3" t="s">
        <v>105</v>
      </c>
      <c r="B162" s="39" t="s">
        <v>192</v>
      </c>
      <c r="C162" s="24"/>
      <c r="D162" s="24">
        <v>185690.21017064733</v>
      </c>
      <c r="E162" s="25"/>
    </row>
    <row r="163" spans="1:5">
      <c r="A163" s="3" t="s">
        <v>105</v>
      </c>
      <c r="B163" s="39" t="s">
        <v>193</v>
      </c>
      <c r="C163" s="24"/>
      <c r="D163" s="24">
        <v>1109659.8760012013</v>
      </c>
      <c r="E163" s="25"/>
    </row>
    <row r="164" spans="1:5">
      <c r="A164" s="3" t="s">
        <v>105</v>
      </c>
      <c r="B164" s="39" t="s">
        <v>194</v>
      </c>
      <c r="C164" s="24"/>
      <c r="D164" s="24">
        <v>1050252.7976235871</v>
      </c>
      <c r="E164" s="25"/>
    </row>
    <row r="165" spans="1:5">
      <c r="A165" s="3" t="s">
        <v>105</v>
      </c>
      <c r="B165" s="39" t="s">
        <v>195</v>
      </c>
      <c r="C165" s="24"/>
      <c r="D165" s="24">
        <v>2141872.2262257836</v>
      </c>
      <c r="E165" s="25"/>
    </row>
    <row r="166" spans="1:5">
      <c r="A166" s="3" t="s">
        <v>105</v>
      </c>
      <c r="B166" s="39" t="s">
        <v>196</v>
      </c>
      <c r="C166" s="24"/>
      <c r="D166" s="24">
        <v>1405661.1021148073</v>
      </c>
      <c r="E166" s="25"/>
    </row>
    <row r="167" spans="1:5">
      <c r="A167" s="3" t="s">
        <v>105</v>
      </c>
      <c r="B167" s="39" t="s">
        <v>197</v>
      </c>
      <c r="C167" s="24"/>
      <c r="D167" s="24">
        <v>201317.60409589988</v>
      </c>
      <c r="E167" s="25"/>
    </row>
    <row r="168" spans="1:5">
      <c r="A168" s="3" t="s">
        <v>105</v>
      </c>
      <c r="B168" s="39" t="s">
        <v>198</v>
      </c>
      <c r="C168" s="24"/>
      <c r="D168" s="24">
        <v>208212.04259233479</v>
      </c>
      <c r="E168" s="25"/>
    </row>
    <row r="169" spans="1:5">
      <c r="A169" s="3" t="s">
        <v>105</v>
      </c>
      <c r="B169" s="39" t="s">
        <v>199</v>
      </c>
      <c r="C169" s="24"/>
      <c r="D169" s="24">
        <v>146162.09612442044</v>
      </c>
      <c r="E169" s="25"/>
    </row>
    <row r="170" spans="1:5">
      <c r="A170" s="3" t="s">
        <v>105</v>
      </c>
      <c r="B170" s="39" t="s">
        <v>200</v>
      </c>
      <c r="C170" s="24"/>
      <c r="D170" s="24">
        <v>537651.29541365034</v>
      </c>
      <c r="E170" s="25"/>
    </row>
    <row r="171" spans="1:5">
      <c r="A171" s="3" t="s">
        <v>105</v>
      </c>
      <c r="B171" s="39" t="s">
        <v>201</v>
      </c>
      <c r="C171" s="24"/>
      <c r="D171" s="24">
        <v>89857.515070201873</v>
      </c>
      <c r="E171" s="25"/>
    </row>
    <row r="172" spans="1:5">
      <c r="A172" s="3" t="s">
        <v>105</v>
      </c>
      <c r="B172" s="39" t="s">
        <v>202</v>
      </c>
      <c r="C172" s="24"/>
      <c r="D172" s="24">
        <v>902137.27725851012</v>
      </c>
      <c r="E172" s="25"/>
    </row>
    <row r="173" spans="1:5">
      <c r="A173" s="3" t="s">
        <v>105</v>
      </c>
      <c r="B173" s="39" t="s">
        <v>203</v>
      </c>
      <c r="C173" s="24"/>
      <c r="D173" s="24">
        <v>177991.42051629501</v>
      </c>
      <c r="E173" s="25"/>
    </row>
    <row r="174" spans="1:5">
      <c r="A174" s="3" t="s">
        <v>105</v>
      </c>
      <c r="B174" s="39" t="s">
        <v>204</v>
      </c>
      <c r="C174" s="24"/>
      <c r="D174" s="24">
        <v>167764.67007991651</v>
      </c>
      <c r="E174" s="25"/>
    </row>
    <row r="175" spans="1:5">
      <c r="A175" s="3" t="s">
        <v>105</v>
      </c>
      <c r="B175" s="39" t="s">
        <v>205</v>
      </c>
      <c r="C175" s="24"/>
      <c r="D175" s="24">
        <v>191205.76096779527</v>
      </c>
      <c r="E175" s="25"/>
    </row>
    <row r="176" spans="1:5">
      <c r="A176" s="3" t="s">
        <v>105</v>
      </c>
      <c r="B176" s="39" t="s">
        <v>206</v>
      </c>
      <c r="C176" s="24"/>
      <c r="D176" s="24">
        <v>435153.9764333177</v>
      </c>
      <c r="E176" s="25"/>
    </row>
    <row r="177" spans="1:5">
      <c r="A177" s="3" t="s">
        <v>105</v>
      </c>
      <c r="B177" s="39" t="s">
        <v>207</v>
      </c>
      <c r="C177" s="24"/>
      <c r="D177" s="24">
        <v>189597.05865196045</v>
      </c>
      <c r="E177" s="25"/>
    </row>
    <row r="178" spans="1:5">
      <c r="A178" s="3" t="s">
        <v>105</v>
      </c>
      <c r="B178" s="39" t="s">
        <v>208</v>
      </c>
      <c r="C178" s="24"/>
      <c r="D178" s="24">
        <v>166730.50430545129</v>
      </c>
      <c r="E178" s="25"/>
    </row>
    <row r="179" spans="1:5">
      <c r="A179" s="3" t="s">
        <v>105</v>
      </c>
      <c r="B179" s="39" t="s">
        <v>201</v>
      </c>
      <c r="C179" s="24"/>
      <c r="D179" s="24">
        <v>336678.41324257228</v>
      </c>
      <c r="E179" s="25"/>
    </row>
    <row r="180" spans="1:5">
      <c r="A180" s="3" t="s">
        <v>105</v>
      </c>
      <c r="B180" s="39" t="s">
        <v>209</v>
      </c>
      <c r="C180" s="24"/>
      <c r="D180" s="24">
        <v>186839.2832533865</v>
      </c>
      <c r="E180" s="25"/>
    </row>
    <row r="181" spans="1:5">
      <c r="A181" s="3" t="s">
        <v>105</v>
      </c>
      <c r="B181" s="39" t="s">
        <v>210</v>
      </c>
      <c r="C181" s="24"/>
      <c r="D181" s="24">
        <v>187873.44902785172</v>
      </c>
      <c r="E181" s="25"/>
    </row>
    <row r="182" spans="1:5">
      <c r="A182" s="3" t="s">
        <v>105</v>
      </c>
      <c r="B182" s="39" t="s">
        <v>211</v>
      </c>
      <c r="C182" s="24"/>
      <c r="D182" s="24">
        <v>315765.2831367196</v>
      </c>
      <c r="E182" s="25"/>
    </row>
    <row r="183" spans="1:5">
      <c r="A183" s="3" t="s">
        <v>105</v>
      </c>
      <c r="B183" s="39" t="s">
        <v>212</v>
      </c>
      <c r="C183" s="24"/>
      <c r="D183" s="24">
        <v>42515.704061348712</v>
      </c>
      <c r="E183" s="25"/>
    </row>
    <row r="184" spans="1:5">
      <c r="A184" s="3" t="s">
        <v>105</v>
      </c>
      <c r="B184" s="39" t="s">
        <v>212</v>
      </c>
      <c r="C184" s="24"/>
      <c r="D184" s="24">
        <v>122031.56138689819</v>
      </c>
      <c r="E184" s="25"/>
    </row>
    <row r="185" spans="1:5">
      <c r="A185" s="3" t="s">
        <v>105</v>
      </c>
      <c r="B185" s="39" t="s">
        <v>213</v>
      </c>
      <c r="C185" s="24"/>
      <c r="D185" s="24">
        <v>468247.28121620539</v>
      </c>
      <c r="E185" s="25"/>
    </row>
    <row r="186" spans="1:5">
      <c r="A186" s="3" t="s">
        <v>105</v>
      </c>
      <c r="B186" s="39" t="s">
        <v>214</v>
      </c>
      <c r="C186" s="24"/>
      <c r="D186" s="24">
        <v>780220.62317988591</v>
      </c>
      <c r="E186" s="25"/>
    </row>
    <row r="187" spans="1:5">
      <c r="A187" s="3" t="s">
        <v>105</v>
      </c>
      <c r="B187" s="39" t="s">
        <v>215</v>
      </c>
      <c r="C187" s="24"/>
      <c r="D187" s="24">
        <v>567182.47364004666</v>
      </c>
      <c r="E187" s="25"/>
    </row>
    <row r="188" spans="1:5">
      <c r="A188" s="3" t="s">
        <v>105</v>
      </c>
      <c r="B188" s="39" t="s">
        <v>216</v>
      </c>
      <c r="C188" s="24"/>
      <c r="D188" s="24">
        <v>472613.75893061416</v>
      </c>
      <c r="E188" s="25"/>
    </row>
    <row r="189" spans="1:5">
      <c r="A189" s="3" t="s">
        <v>105</v>
      </c>
      <c r="B189" s="39" t="s">
        <v>217</v>
      </c>
      <c r="C189" s="24"/>
      <c r="D189" s="24">
        <v>129615.44373297661</v>
      </c>
      <c r="E189" s="25"/>
    </row>
    <row r="190" spans="1:5">
      <c r="A190" s="3" t="s">
        <v>105</v>
      </c>
      <c r="B190" s="39" t="s">
        <v>218</v>
      </c>
      <c r="C190" s="24"/>
      <c r="D190" s="24">
        <v>292439.09955711477</v>
      </c>
      <c r="E190" s="25"/>
    </row>
    <row r="191" spans="1:5">
      <c r="A191" s="3" t="s">
        <v>105</v>
      </c>
      <c r="B191" s="39" t="s">
        <v>219</v>
      </c>
      <c r="C191" s="24"/>
      <c r="D191" s="24">
        <v>704151.98510255385</v>
      </c>
      <c r="E191" s="25"/>
    </row>
    <row r="192" spans="1:5">
      <c r="A192" s="3" t="s">
        <v>105</v>
      </c>
      <c r="B192" s="39" t="s">
        <v>220</v>
      </c>
      <c r="C192" s="24"/>
      <c r="D192" s="24">
        <v>1453577.4496650305</v>
      </c>
      <c r="E192" s="25"/>
    </row>
    <row r="193" spans="1:5">
      <c r="A193" s="3" t="s">
        <v>105</v>
      </c>
      <c r="B193" s="39" t="s">
        <v>221</v>
      </c>
      <c r="C193" s="24"/>
      <c r="D193" s="24">
        <v>856059.44664066995</v>
      </c>
      <c r="E193" s="25"/>
    </row>
    <row r="194" spans="1:5">
      <c r="A194" s="3" t="s">
        <v>105</v>
      </c>
      <c r="B194" s="39" t="s">
        <v>222</v>
      </c>
      <c r="C194" s="24"/>
      <c r="D194" s="24">
        <v>2090163.9375025218</v>
      </c>
      <c r="E194" s="25"/>
    </row>
    <row r="195" spans="1:5">
      <c r="A195" s="3" t="s">
        <v>105</v>
      </c>
      <c r="B195" s="39" t="s">
        <v>223</v>
      </c>
      <c r="C195" s="24"/>
      <c r="D195" s="24">
        <v>4033246.5204144316</v>
      </c>
      <c r="E195" s="25"/>
    </row>
    <row r="196" spans="1:5">
      <c r="A196" s="3" t="s">
        <v>105</v>
      </c>
      <c r="B196" s="39" t="s">
        <v>224</v>
      </c>
      <c r="C196" s="24"/>
      <c r="D196" s="24">
        <v>229814.61654783087</v>
      </c>
      <c r="E196" s="25"/>
    </row>
    <row r="197" spans="1:5">
      <c r="A197" s="3" t="s">
        <v>105</v>
      </c>
      <c r="B197" s="39" t="s">
        <v>225</v>
      </c>
      <c r="C197" s="24"/>
      <c r="D197" s="24">
        <v>217289.71994597407</v>
      </c>
      <c r="E197" s="25"/>
    </row>
    <row r="198" spans="1:5">
      <c r="A198" s="3" t="s">
        <v>105</v>
      </c>
      <c r="B198" s="39" t="s">
        <v>208</v>
      </c>
      <c r="C198" s="24"/>
      <c r="D198" s="24">
        <v>2076375.0605096521</v>
      </c>
      <c r="E198" s="25"/>
    </row>
    <row r="199" spans="1:5">
      <c r="A199" s="3" t="s">
        <v>105</v>
      </c>
      <c r="B199" s="39" t="s">
        <v>226</v>
      </c>
      <c r="C199" s="24"/>
      <c r="D199" s="24">
        <v>1793703.0821558197</v>
      </c>
      <c r="E199" s="25"/>
    </row>
    <row r="200" spans="1:5">
      <c r="A200" s="3" t="s">
        <v>105</v>
      </c>
      <c r="B200" s="39" t="s">
        <v>227</v>
      </c>
      <c r="C200" s="24"/>
      <c r="D200" s="24">
        <v>459629.23309566174</v>
      </c>
      <c r="E200" s="25"/>
    </row>
    <row r="201" spans="1:5">
      <c r="A201" s="3" t="s">
        <v>105</v>
      </c>
      <c r="B201" s="39" t="s">
        <v>228</v>
      </c>
      <c r="C201" s="24"/>
      <c r="D201" s="24">
        <v>631990.19550653489</v>
      </c>
      <c r="E201" s="25"/>
    </row>
    <row r="202" spans="1:5">
      <c r="A202" s="3" t="s">
        <v>105</v>
      </c>
      <c r="B202" s="39" t="s">
        <v>229</v>
      </c>
      <c r="C202" s="24"/>
      <c r="D202" s="24">
        <v>229814.61654783087</v>
      </c>
      <c r="E202" s="25"/>
    </row>
    <row r="203" spans="1:5">
      <c r="A203" s="3" t="s">
        <v>105</v>
      </c>
      <c r="B203" s="39" t="s">
        <v>230</v>
      </c>
      <c r="C203" s="24"/>
      <c r="D203" s="24">
        <v>2377432.2081873105</v>
      </c>
      <c r="E203" s="25"/>
    </row>
    <row r="204" spans="1:5">
      <c r="A204" s="3" t="s">
        <v>105</v>
      </c>
      <c r="B204" s="39" t="s">
        <v>231</v>
      </c>
      <c r="C204" s="24"/>
      <c r="D204" s="24">
        <v>517082.88723261945</v>
      </c>
      <c r="E204" s="25"/>
    </row>
    <row r="205" spans="1:5">
      <c r="A205" s="3" t="s">
        <v>105</v>
      </c>
      <c r="B205" s="39" t="s">
        <v>232</v>
      </c>
      <c r="C205" s="24"/>
      <c r="D205" s="24">
        <v>448253.40957654413</v>
      </c>
      <c r="E205" s="25"/>
    </row>
    <row r="206" spans="1:5">
      <c r="A206" s="3" t="s">
        <v>105</v>
      </c>
      <c r="B206" s="39" t="s">
        <v>233</v>
      </c>
      <c r="C206" s="24"/>
      <c r="D206" s="24">
        <v>818714.57145164732</v>
      </c>
      <c r="E206" s="25"/>
    </row>
    <row r="207" spans="1:5">
      <c r="A207" s="3" t="s">
        <v>105</v>
      </c>
      <c r="B207" s="39" t="s">
        <v>234</v>
      </c>
      <c r="C207" s="24"/>
      <c r="D207" s="24">
        <v>263769.72614277294</v>
      </c>
      <c r="E207" s="25"/>
    </row>
    <row r="208" spans="1:5">
      <c r="A208" s="3" t="s">
        <v>105</v>
      </c>
      <c r="B208" s="39" t="s">
        <v>235</v>
      </c>
      <c r="C208" s="24"/>
      <c r="D208" s="24">
        <v>179715.03014040375</v>
      </c>
      <c r="E208" s="25"/>
    </row>
    <row r="209" spans="1:5">
      <c r="A209" s="3" t="s">
        <v>105</v>
      </c>
      <c r="B209" s="39" t="s">
        <v>236</v>
      </c>
      <c r="C209" s="24"/>
      <c r="D209" s="24">
        <v>96866.860874910708</v>
      </c>
      <c r="E209" s="25"/>
    </row>
    <row r="210" spans="1:5">
      <c r="A210" s="3" t="s">
        <v>105</v>
      </c>
      <c r="B210" s="39" t="s">
        <v>237</v>
      </c>
      <c r="C210" s="24"/>
      <c r="D210" s="24">
        <v>557989.88897813333</v>
      </c>
      <c r="E210" s="25"/>
    </row>
    <row r="211" spans="1:5">
      <c r="A211" s="3" t="s">
        <v>105</v>
      </c>
      <c r="B211" s="39" t="s">
        <v>238</v>
      </c>
      <c r="C211" s="24"/>
      <c r="D211" s="24">
        <v>517082.88723261945</v>
      </c>
      <c r="E211" s="25"/>
    </row>
    <row r="212" spans="1:5">
      <c r="A212" s="3" t="s">
        <v>105</v>
      </c>
      <c r="B212" s="39" t="s">
        <v>239</v>
      </c>
      <c r="C212" s="24"/>
      <c r="D212" s="24">
        <v>402175.57895870402</v>
      </c>
      <c r="E212" s="25"/>
    </row>
    <row r="213" spans="1:5">
      <c r="A213" s="3" t="s">
        <v>105</v>
      </c>
      <c r="B213" s="39" t="s">
        <v>240</v>
      </c>
      <c r="C213" s="24"/>
      <c r="D213" s="24">
        <v>70955.262859142778</v>
      </c>
      <c r="E213" s="25"/>
    </row>
    <row r="214" spans="1:5">
      <c r="A214" s="3" t="s">
        <v>105</v>
      </c>
      <c r="B214" s="39" t="s">
        <v>241</v>
      </c>
      <c r="C214" s="24"/>
      <c r="D214" s="24">
        <v>149149.68613954223</v>
      </c>
      <c r="E214" s="25"/>
    </row>
    <row r="215" spans="1:5">
      <c r="A215" s="3" t="s">
        <v>105</v>
      </c>
      <c r="B215" s="39" t="s">
        <v>242</v>
      </c>
      <c r="C215" s="24"/>
      <c r="D215" s="24">
        <v>43492.416181676992</v>
      </c>
      <c r="E215" s="25"/>
    </row>
    <row r="216" spans="1:5">
      <c r="A216" s="3" t="s">
        <v>105</v>
      </c>
      <c r="B216" s="39" t="s">
        <v>243</v>
      </c>
      <c r="C216" s="24"/>
      <c r="D216" s="24">
        <v>244637.65931516598</v>
      </c>
      <c r="E216" s="25"/>
    </row>
    <row r="217" spans="1:5">
      <c r="A217" s="3" t="s">
        <v>105</v>
      </c>
      <c r="B217" s="39" t="s">
        <v>244</v>
      </c>
      <c r="C217" s="24"/>
      <c r="D217" s="24">
        <v>237570.85985632014</v>
      </c>
      <c r="E217" s="25"/>
    </row>
    <row r="218" spans="1:5">
      <c r="A218" s="3" t="s">
        <v>105</v>
      </c>
      <c r="B218" s="39" t="s">
        <v>245</v>
      </c>
      <c r="C218" s="24"/>
      <c r="D218" s="24">
        <v>423893.06022247399</v>
      </c>
      <c r="E218" s="25"/>
    </row>
    <row r="219" spans="1:5">
      <c r="A219" s="3" t="s">
        <v>105</v>
      </c>
      <c r="B219" s="39" t="s">
        <v>246</v>
      </c>
      <c r="C219" s="24"/>
      <c r="D219" s="24">
        <v>384939.48271761672</v>
      </c>
      <c r="E219" s="25"/>
    </row>
    <row r="220" spans="1:5">
      <c r="A220" s="3" t="s">
        <v>105</v>
      </c>
      <c r="B220" s="39" t="s">
        <v>247</v>
      </c>
      <c r="C220" s="24"/>
      <c r="D220" s="24">
        <v>173165.31356879056</v>
      </c>
      <c r="E220" s="25"/>
    </row>
    <row r="221" spans="1:5">
      <c r="A221" s="3" t="s">
        <v>105</v>
      </c>
      <c r="B221" s="39" t="s">
        <v>248</v>
      </c>
      <c r="C221" s="24"/>
      <c r="D221" s="24">
        <v>226482.30460788732</v>
      </c>
      <c r="E221" s="25"/>
    </row>
    <row r="222" spans="1:5">
      <c r="A222" s="3" t="s">
        <v>105</v>
      </c>
      <c r="B222" s="39" t="s">
        <v>249</v>
      </c>
      <c r="C222" s="24"/>
      <c r="D222" s="24">
        <v>289336.60223371908</v>
      </c>
      <c r="E222" s="25"/>
    </row>
    <row r="223" spans="1:5">
      <c r="A223" s="3" t="s">
        <v>105</v>
      </c>
      <c r="B223" s="39" t="s">
        <v>250</v>
      </c>
      <c r="C223" s="24"/>
      <c r="D223" s="24">
        <v>425271.94792176108</v>
      </c>
      <c r="E223" s="25"/>
    </row>
    <row r="224" spans="1:5">
      <c r="A224" s="3" t="s">
        <v>105</v>
      </c>
      <c r="B224" s="39" t="s">
        <v>251</v>
      </c>
      <c r="C224" s="24"/>
      <c r="D224" s="24">
        <v>278822.5835266558</v>
      </c>
      <c r="E224" s="25"/>
    </row>
    <row r="225" spans="1:5">
      <c r="A225" s="3" t="s">
        <v>105</v>
      </c>
      <c r="B225" s="39" t="s">
        <v>252</v>
      </c>
      <c r="C225" s="24"/>
      <c r="D225" s="24">
        <v>76815.535581112461</v>
      </c>
      <c r="E225" s="25"/>
    </row>
    <row r="226" spans="1:5">
      <c r="A226" s="3" t="s">
        <v>105</v>
      </c>
      <c r="B226" s="39" t="s">
        <v>253</v>
      </c>
      <c r="C226" s="24"/>
      <c r="D226" s="24">
        <v>90891.680844667091</v>
      </c>
      <c r="E226" s="25"/>
    </row>
    <row r="227" spans="1:5">
      <c r="A227" s="3" t="s">
        <v>105</v>
      </c>
      <c r="B227" s="39" t="s">
        <v>254</v>
      </c>
      <c r="C227" s="24"/>
      <c r="D227" s="24">
        <v>51708.288723261947</v>
      </c>
      <c r="E227" s="25"/>
    </row>
    <row r="228" spans="1:5">
      <c r="A228" s="3" t="s">
        <v>105</v>
      </c>
      <c r="B228" s="39" t="s">
        <v>254</v>
      </c>
      <c r="C228" s="24"/>
      <c r="D228" s="24">
        <v>73425.769987031963</v>
      </c>
      <c r="E228" s="25"/>
    </row>
    <row r="229" spans="1:5">
      <c r="A229" s="3" t="s">
        <v>105</v>
      </c>
      <c r="B229" s="39" t="s">
        <v>255</v>
      </c>
      <c r="C229" s="24"/>
      <c r="D229" s="24">
        <v>123755.17101100693</v>
      </c>
      <c r="E229" s="25"/>
    </row>
    <row r="230" spans="1:5">
      <c r="A230" s="3" t="s">
        <v>105</v>
      </c>
      <c r="B230" s="39" t="s">
        <v>255</v>
      </c>
      <c r="C230" s="24"/>
      <c r="D230" s="24">
        <v>117779.99098076331</v>
      </c>
      <c r="E230" s="25"/>
    </row>
    <row r="231" spans="1:5">
      <c r="A231" s="3" t="s">
        <v>105</v>
      </c>
      <c r="B231" s="39" t="s">
        <v>256</v>
      </c>
      <c r="C231" s="24"/>
      <c r="D231" s="24">
        <v>203041.21372000856</v>
      </c>
      <c r="E231" s="25"/>
    </row>
    <row r="232" spans="1:5">
      <c r="A232" s="3" t="s">
        <v>105</v>
      </c>
      <c r="B232" s="39" t="s">
        <v>257</v>
      </c>
      <c r="C232" s="24"/>
      <c r="D232" s="24">
        <v>49984.679099153211</v>
      </c>
      <c r="E232" s="25"/>
    </row>
    <row r="233" spans="1:5">
      <c r="A233" s="3" t="s">
        <v>105</v>
      </c>
      <c r="B233" s="39" t="s">
        <v>258</v>
      </c>
      <c r="C233" s="24"/>
      <c r="D233" s="24">
        <v>2183238.857204393</v>
      </c>
      <c r="E233" s="25"/>
    </row>
    <row r="234" spans="1:5">
      <c r="A234" s="3" t="s">
        <v>105</v>
      </c>
      <c r="B234" s="39" t="s">
        <v>259</v>
      </c>
      <c r="C234" s="24"/>
      <c r="D234" s="24">
        <v>324038.60933244147</v>
      </c>
      <c r="E234" s="25"/>
    </row>
    <row r="235" spans="1:5">
      <c r="A235" s="3" t="s">
        <v>105</v>
      </c>
      <c r="B235" s="39" t="s">
        <v>260</v>
      </c>
      <c r="C235" s="24"/>
      <c r="D235" s="24">
        <v>781369.69626262505</v>
      </c>
      <c r="E235" s="25"/>
    </row>
    <row r="236" spans="1:5">
      <c r="A236" s="3" t="s">
        <v>105</v>
      </c>
      <c r="B236" s="39" t="s">
        <v>261</v>
      </c>
      <c r="C236" s="24"/>
      <c r="D236" s="24">
        <v>312547.87850505003</v>
      </c>
      <c r="E236" s="25"/>
    </row>
    <row r="237" spans="1:5">
      <c r="A237" s="3" t="s">
        <v>105</v>
      </c>
      <c r="B237" s="39" t="s">
        <v>262</v>
      </c>
      <c r="C237" s="24"/>
      <c r="D237" s="24">
        <v>114907.30827391543</v>
      </c>
      <c r="E237" s="25"/>
    </row>
    <row r="238" spans="1:5">
      <c r="A238" s="3" t="s">
        <v>105</v>
      </c>
      <c r="B238" s="39" t="s">
        <v>263</v>
      </c>
      <c r="C238" s="24"/>
      <c r="D238" s="24">
        <v>2632526.4325554026</v>
      </c>
      <c r="E238" s="25"/>
    </row>
    <row r="239" spans="1:5">
      <c r="A239" s="3" t="s">
        <v>105</v>
      </c>
      <c r="B239" s="39" t="s">
        <v>239</v>
      </c>
      <c r="C239" s="24"/>
      <c r="D239" s="24">
        <v>7917113.5400727727</v>
      </c>
      <c r="E239" s="25"/>
    </row>
    <row r="240" spans="1:5">
      <c r="A240" s="3" t="s">
        <v>105</v>
      </c>
      <c r="B240" s="39" t="s">
        <v>264</v>
      </c>
      <c r="C240" s="24"/>
      <c r="D240" s="24">
        <v>583729.12603149039</v>
      </c>
      <c r="E240" s="25"/>
    </row>
    <row r="241" spans="1:5">
      <c r="A241" s="3" t="s">
        <v>105</v>
      </c>
      <c r="B241" s="39" t="s">
        <v>265</v>
      </c>
      <c r="C241" s="24"/>
      <c r="D241" s="24">
        <v>503294.01023974962</v>
      </c>
      <c r="E241" s="25"/>
    </row>
    <row r="242" spans="1:5">
      <c r="A242" s="3" t="s">
        <v>105</v>
      </c>
      <c r="B242" s="39" t="s">
        <v>266</v>
      </c>
      <c r="C242" s="24"/>
      <c r="D242" s="24">
        <v>281522.90527109284</v>
      </c>
      <c r="E242" s="25"/>
    </row>
    <row r="243" spans="1:5">
      <c r="A243" s="3" t="s">
        <v>105</v>
      </c>
      <c r="B243" s="39" t="s">
        <v>267</v>
      </c>
      <c r="C243" s="24"/>
      <c r="D243" s="24">
        <v>282671.97835383198</v>
      </c>
      <c r="E243" s="25"/>
    </row>
    <row r="244" spans="1:5">
      <c r="A244" s="3" t="s">
        <v>105</v>
      </c>
      <c r="B244" s="39" t="s">
        <v>268</v>
      </c>
      <c r="C244" s="24"/>
      <c r="D244" s="24">
        <v>764133.60002153763</v>
      </c>
      <c r="E244" s="25"/>
    </row>
    <row r="245" spans="1:5">
      <c r="A245" s="3" t="s">
        <v>105</v>
      </c>
      <c r="B245" s="39" t="s">
        <v>269</v>
      </c>
      <c r="C245" s="24"/>
      <c r="D245" s="24">
        <v>101118.43128104557</v>
      </c>
      <c r="E245" s="25"/>
    </row>
    <row r="246" spans="1:5">
      <c r="A246" s="3" t="s">
        <v>105</v>
      </c>
      <c r="B246" s="39" t="s">
        <v>270</v>
      </c>
      <c r="C246" s="24"/>
      <c r="D246" s="24">
        <v>366554.31339379022</v>
      </c>
      <c r="E246" s="25"/>
    </row>
    <row r="247" spans="1:5">
      <c r="A247" s="3" t="s">
        <v>105</v>
      </c>
      <c r="B247" s="39" t="s">
        <v>271</v>
      </c>
      <c r="C247" s="24"/>
      <c r="D247" s="24">
        <v>1838516.9323826469</v>
      </c>
      <c r="E247" s="25"/>
    </row>
    <row r="248" spans="1:5">
      <c r="A248" s="3" t="s">
        <v>105</v>
      </c>
      <c r="B248" s="39" t="s">
        <v>272</v>
      </c>
      <c r="C248" s="24"/>
      <c r="D248" s="24">
        <v>63199.019550653487</v>
      </c>
      <c r="E248" s="25"/>
    </row>
    <row r="249" spans="1:5">
      <c r="A249" s="3" t="s">
        <v>105</v>
      </c>
      <c r="B249" s="39" t="s">
        <v>273</v>
      </c>
      <c r="C249" s="24"/>
      <c r="D249" s="24">
        <v>275777.53985739703</v>
      </c>
      <c r="E249" s="25"/>
    </row>
    <row r="250" spans="1:5">
      <c r="A250" s="3" t="s">
        <v>105</v>
      </c>
      <c r="B250" s="39" t="s">
        <v>274</v>
      </c>
      <c r="C250" s="24"/>
      <c r="D250" s="24">
        <v>2240692.5113413511</v>
      </c>
      <c r="E250" s="25"/>
    </row>
    <row r="251" spans="1:5">
      <c r="A251" s="3" t="s">
        <v>105</v>
      </c>
      <c r="B251" s="39" t="s">
        <v>275</v>
      </c>
      <c r="C251" s="24"/>
      <c r="D251" s="24">
        <v>503294.01023974962</v>
      </c>
      <c r="E251" s="25"/>
    </row>
    <row r="252" spans="1:5">
      <c r="A252" s="3" t="s">
        <v>105</v>
      </c>
      <c r="B252" s="39" t="s">
        <v>276</v>
      </c>
      <c r="C252" s="24"/>
      <c r="D252" s="24">
        <v>363107.0941455728</v>
      </c>
      <c r="E252" s="25"/>
    </row>
    <row r="253" spans="1:5">
      <c r="A253" s="3" t="s">
        <v>105</v>
      </c>
      <c r="B253" s="39" t="s">
        <v>277</v>
      </c>
      <c r="C253" s="24"/>
      <c r="D253" s="24">
        <v>1088172.2093539792</v>
      </c>
      <c r="E253" s="25"/>
    </row>
    <row r="254" spans="1:5">
      <c r="A254" s="3" t="s">
        <v>105</v>
      </c>
      <c r="B254" s="39" t="s">
        <v>278</v>
      </c>
      <c r="C254" s="24"/>
      <c r="D254" s="24">
        <v>968668.60874910711</v>
      </c>
      <c r="E254" s="25"/>
    </row>
    <row r="255" spans="1:5">
      <c r="A255" s="3" t="s">
        <v>105</v>
      </c>
      <c r="B255" s="39" t="s">
        <v>279</v>
      </c>
      <c r="C255" s="24"/>
      <c r="D255" s="24">
        <v>253255.70743570963</v>
      </c>
      <c r="E255" s="25"/>
    </row>
    <row r="256" spans="1:5">
      <c r="A256" s="3" t="s">
        <v>105</v>
      </c>
      <c r="B256" s="39" t="s">
        <v>280</v>
      </c>
      <c r="C256" s="24"/>
      <c r="D256" s="24">
        <v>900873.29686749703</v>
      </c>
      <c r="E256" s="25"/>
    </row>
    <row r="257" spans="1:5">
      <c r="A257" s="3" t="s">
        <v>105</v>
      </c>
      <c r="B257" s="39" t="s">
        <v>281</v>
      </c>
      <c r="C257" s="24"/>
      <c r="D257" s="24">
        <v>602803.73920496041</v>
      </c>
      <c r="E257" s="25"/>
    </row>
    <row r="258" spans="1:5">
      <c r="A258" s="3" t="s">
        <v>105</v>
      </c>
      <c r="B258" s="39" t="s">
        <v>282</v>
      </c>
      <c r="C258" s="24"/>
      <c r="D258" s="24">
        <v>4073464.078310302</v>
      </c>
      <c r="E258" s="25"/>
    </row>
    <row r="259" spans="1:5">
      <c r="A259" s="3" t="s">
        <v>105</v>
      </c>
      <c r="B259" s="39" t="s">
        <v>283</v>
      </c>
      <c r="C259" s="24"/>
      <c r="D259" s="24">
        <v>7387046.1270052018</v>
      </c>
      <c r="E259" s="25"/>
    </row>
    <row r="260" spans="1:5">
      <c r="A260" s="3" t="s">
        <v>105</v>
      </c>
      <c r="B260" s="39" t="s">
        <v>284</v>
      </c>
      <c r="C260" s="24"/>
      <c r="D260" s="24">
        <v>7035774.485611842</v>
      </c>
      <c r="E260" s="25"/>
    </row>
    <row r="261" spans="1:5">
      <c r="A261" s="3" t="s">
        <v>105</v>
      </c>
      <c r="B261" s="39" t="s">
        <v>285</v>
      </c>
      <c r="C261" s="24"/>
      <c r="D261" s="24">
        <v>1563888.4656079891</v>
      </c>
      <c r="E261" s="25"/>
    </row>
    <row r="262" spans="1:5">
      <c r="A262" s="3" t="s">
        <v>105</v>
      </c>
      <c r="B262" s="39" t="s">
        <v>286</v>
      </c>
      <c r="C262" s="24"/>
      <c r="D262" s="24">
        <v>7755668.7719479222</v>
      </c>
      <c r="E262" s="25"/>
    </row>
    <row r="263" spans="1:5">
      <c r="A263" s="3" t="s">
        <v>105</v>
      </c>
      <c r="B263" s="39" t="s">
        <v>287</v>
      </c>
      <c r="C263" s="24"/>
      <c r="D263" s="24">
        <v>2378581.2812700495</v>
      </c>
      <c r="E263" s="25"/>
    </row>
    <row r="264" spans="1:5">
      <c r="A264" s="3" t="s">
        <v>105</v>
      </c>
      <c r="B264" s="39" t="s">
        <v>288</v>
      </c>
      <c r="C264" s="24"/>
      <c r="D264" s="24">
        <v>6214187.231453347</v>
      </c>
      <c r="E264" s="25"/>
    </row>
    <row r="265" spans="1:5">
      <c r="A265" s="3" t="s">
        <v>105</v>
      </c>
      <c r="B265" s="39" t="s">
        <v>289</v>
      </c>
      <c r="C265" s="24"/>
      <c r="D265" s="24">
        <v>2298146.1654783087</v>
      </c>
      <c r="E265" s="25"/>
    </row>
    <row r="266" spans="1:5">
      <c r="A266" s="3" t="s">
        <v>105</v>
      </c>
      <c r="B266" s="39" t="s">
        <v>290</v>
      </c>
      <c r="C266" s="24"/>
      <c r="D266" s="24">
        <v>1651218.0198961648</v>
      </c>
      <c r="E266" s="25"/>
    </row>
    <row r="267" spans="1:5">
      <c r="A267" s="3" t="s">
        <v>105</v>
      </c>
      <c r="B267" s="39" t="s">
        <v>291</v>
      </c>
      <c r="C267" s="24"/>
      <c r="D267" s="24">
        <v>1068637.9669474135</v>
      </c>
      <c r="E267" s="25"/>
    </row>
    <row r="268" spans="1:5">
      <c r="A268" s="3" t="s">
        <v>105</v>
      </c>
      <c r="B268" s="39" t="s">
        <v>239</v>
      </c>
      <c r="C268" s="24"/>
      <c r="D268" s="24">
        <v>3910295.7005613423</v>
      </c>
      <c r="E268" s="25"/>
    </row>
    <row r="269" spans="1:5">
      <c r="A269" s="3" t="s">
        <v>105</v>
      </c>
      <c r="B269" s="39" t="s">
        <v>292</v>
      </c>
      <c r="C269" s="24"/>
      <c r="D269" s="24">
        <v>457331.08693018346</v>
      </c>
      <c r="E269" s="25"/>
    </row>
    <row r="270" spans="1:5">
      <c r="A270" s="3" t="s">
        <v>105</v>
      </c>
      <c r="B270" s="39" t="s">
        <v>293</v>
      </c>
      <c r="C270" s="24"/>
      <c r="D270" s="24">
        <v>4510111.849751181</v>
      </c>
      <c r="E270" s="25"/>
    </row>
    <row r="271" spans="1:5">
      <c r="A271" s="3" t="s">
        <v>105</v>
      </c>
      <c r="B271" s="39" t="s">
        <v>294</v>
      </c>
      <c r="C271" s="24"/>
      <c r="D271" s="24">
        <v>1977554.7753940846</v>
      </c>
      <c r="E271" s="25"/>
    </row>
    <row r="272" spans="1:5">
      <c r="A272" s="3" t="s">
        <v>105</v>
      </c>
      <c r="B272" s="39" t="s">
        <v>295</v>
      </c>
      <c r="C272" s="24"/>
      <c r="D272" s="24">
        <v>2723303.206091796</v>
      </c>
      <c r="E272" s="25"/>
    </row>
    <row r="273" spans="1:5">
      <c r="A273" s="3" t="s">
        <v>105</v>
      </c>
      <c r="B273" s="39" t="s">
        <v>296</v>
      </c>
      <c r="C273" s="24"/>
      <c r="D273" s="24">
        <v>1047954.6514581087</v>
      </c>
      <c r="E273" s="25"/>
    </row>
    <row r="274" spans="1:5">
      <c r="A274" s="3" t="s">
        <v>105</v>
      </c>
      <c r="B274" s="39" t="s">
        <v>297</v>
      </c>
      <c r="C274" s="24"/>
      <c r="D274" s="24">
        <v>7608012.8808159418</v>
      </c>
      <c r="E274" s="25"/>
    </row>
    <row r="275" spans="1:5">
      <c r="A275" s="3" t="s">
        <v>105</v>
      </c>
      <c r="B275" s="39" t="s">
        <v>298</v>
      </c>
      <c r="C275" s="24"/>
      <c r="D275" s="24">
        <v>3267963.8473101552</v>
      </c>
      <c r="E275" s="25"/>
    </row>
    <row r="276" spans="1:5">
      <c r="A276" s="3" t="s">
        <v>105</v>
      </c>
      <c r="B276" s="39" t="s">
        <v>299</v>
      </c>
      <c r="C276" s="24"/>
      <c r="D276" s="24">
        <v>3466753.4906240287</v>
      </c>
      <c r="E276" s="25"/>
    </row>
    <row r="277" spans="1:5">
      <c r="A277" s="3" t="s">
        <v>105</v>
      </c>
      <c r="B277" s="39" t="s">
        <v>238</v>
      </c>
      <c r="C277" s="24"/>
      <c r="D277" s="24">
        <v>109161.94286021966</v>
      </c>
      <c r="E277" s="25"/>
    </row>
    <row r="278" spans="1:5">
      <c r="A278" s="3" t="s">
        <v>105</v>
      </c>
      <c r="B278" s="39" t="s">
        <v>300</v>
      </c>
      <c r="C278" s="24"/>
      <c r="D278" s="24">
        <v>654971.65716131788</v>
      </c>
      <c r="E278" s="25"/>
    </row>
    <row r="279" spans="1:5">
      <c r="A279" s="3" t="s">
        <v>105</v>
      </c>
      <c r="B279" s="39" t="s">
        <v>301</v>
      </c>
      <c r="C279" s="24"/>
      <c r="D279" s="24">
        <v>195342.42406565626</v>
      </c>
      <c r="E279" s="25"/>
    </row>
    <row r="280" spans="1:5">
      <c r="A280" s="3" t="s">
        <v>105</v>
      </c>
      <c r="B280" s="39" t="s">
        <v>302</v>
      </c>
      <c r="C280" s="24"/>
      <c r="D280" s="24">
        <v>206833.15489304779</v>
      </c>
      <c r="E280" s="25"/>
    </row>
    <row r="281" spans="1:5">
      <c r="A281" s="3" t="s">
        <v>105</v>
      </c>
      <c r="B281" s="39" t="s">
        <v>238</v>
      </c>
      <c r="C281" s="24"/>
      <c r="D281" s="24">
        <v>120652.6736876112</v>
      </c>
      <c r="E281" s="25"/>
    </row>
    <row r="282" spans="1:5">
      <c r="A282" s="3" t="s">
        <v>105</v>
      </c>
      <c r="B282" s="39" t="s">
        <v>303</v>
      </c>
      <c r="C282" s="24"/>
      <c r="D282" s="24">
        <v>230733.8750140222</v>
      </c>
      <c r="E282" s="25"/>
    </row>
    <row r="283" spans="1:5">
      <c r="A283" s="3" t="s">
        <v>105</v>
      </c>
      <c r="B283" s="39" t="s">
        <v>300</v>
      </c>
      <c r="C283" s="24"/>
      <c r="D283" s="24">
        <v>2389497.4755560718</v>
      </c>
      <c r="E283" s="25"/>
    </row>
    <row r="284" spans="1:5" ht="25.5">
      <c r="A284" s="3" t="s">
        <v>105</v>
      </c>
      <c r="B284" s="39" t="s">
        <v>304</v>
      </c>
      <c r="C284" s="24"/>
      <c r="D284" s="24">
        <v>2256779.5344996992</v>
      </c>
      <c r="E284" s="25"/>
    </row>
    <row r="285" spans="1:5">
      <c r="A285" s="3" t="s">
        <v>105</v>
      </c>
      <c r="B285" s="39" t="s">
        <v>274</v>
      </c>
      <c r="C285" s="24"/>
      <c r="D285" s="24">
        <v>3398958.1787424185</v>
      </c>
      <c r="E285" s="25"/>
    </row>
    <row r="286" spans="1:5">
      <c r="A286" s="3" t="s">
        <v>105</v>
      </c>
      <c r="B286" s="39" t="s">
        <v>305</v>
      </c>
      <c r="C286" s="24"/>
      <c r="D286" s="24">
        <v>9417573.1715135612</v>
      </c>
      <c r="E286" s="25"/>
    </row>
    <row r="287" spans="1:5">
      <c r="A287" s="3" t="s">
        <v>105</v>
      </c>
      <c r="B287" s="39" t="s">
        <v>306</v>
      </c>
      <c r="C287" s="24"/>
      <c r="D287" s="24">
        <v>8711697.5767868981</v>
      </c>
      <c r="E287" s="25"/>
    </row>
    <row r="288" spans="1:5">
      <c r="A288" s="3" t="s">
        <v>105</v>
      </c>
      <c r="B288" s="39" t="s">
        <v>307</v>
      </c>
      <c r="C288" s="24"/>
      <c r="D288" s="24">
        <v>7637888.7809671592</v>
      </c>
      <c r="E288" s="25"/>
    </row>
    <row r="289" spans="1:5">
      <c r="A289" s="3" t="s">
        <v>105</v>
      </c>
      <c r="B289" s="39" t="s">
        <v>287</v>
      </c>
      <c r="C289" s="24"/>
      <c r="D289" s="24">
        <v>4537689.6037369203</v>
      </c>
      <c r="E289" s="25"/>
    </row>
    <row r="290" spans="1:5" ht="25.5">
      <c r="A290" s="3" t="s">
        <v>105</v>
      </c>
      <c r="B290" s="39" t="s">
        <v>308</v>
      </c>
      <c r="C290" s="24"/>
      <c r="D290" s="24">
        <v>19327064.529747754</v>
      </c>
      <c r="E290" s="25"/>
    </row>
    <row r="291" spans="1:5">
      <c r="A291" s="3" t="s">
        <v>105</v>
      </c>
      <c r="B291" s="39" t="s">
        <v>309</v>
      </c>
      <c r="C291" s="24"/>
      <c r="D291" s="24">
        <v>2544047.8051844877</v>
      </c>
      <c r="E291" s="25"/>
    </row>
    <row r="292" spans="1:5">
      <c r="A292" s="3" t="s">
        <v>105</v>
      </c>
      <c r="B292" s="39" t="s">
        <v>310</v>
      </c>
      <c r="C292" s="24"/>
      <c r="D292" s="24">
        <v>3951662.3315399517</v>
      </c>
      <c r="E292" s="25"/>
    </row>
    <row r="293" spans="1:5">
      <c r="A293" s="3" t="s">
        <v>105</v>
      </c>
      <c r="B293" s="39" t="s">
        <v>311</v>
      </c>
      <c r="C293" s="24"/>
      <c r="D293" s="24">
        <v>1210088.8634326034</v>
      </c>
      <c r="E293" s="25"/>
    </row>
    <row r="294" spans="1:5">
      <c r="A294" s="3" t="s">
        <v>105</v>
      </c>
      <c r="B294" s="39" t="s">
        <v>312</v>
      </c>
      <c r="C294" s="24"/>
      <c r="D294" s="24">
        <v>1462310.4050938478</v>
      </c>
      <c r="E294" s="25"/>
    </row>
    <row r="295" spans="1:5">
      <c r="A295" s="3" t="s">
        <v>105</v>
      </c>
      <c r="B295" s="39" t="s">
        <v>313</v>
      </c>
      <c r="C295" s="24"/>
      <c r="D295" s="24">
        <v>553163.78203062888</v>
      </c>
      <c r="E295" s="25"/>
    </row>
    <row r="296" spans="1:5">
      <c r="A296" s="3" t="s">
        <v>105</v>
      </c>
      <c r="B296" s="39" t="s">
        <v>314</v>
      </c>
      <c r="C296" s="24"/>
      <c r="D296" s="24">
        <v>4518959.7124882722</v>
      </c>
      <c r="E296" s="25"/>
    </row>
    <row r="297" spans="1:5">
      <c r="A297" s="3" t="s">
        <v>105</v>
      </c>
      <c r="B297" s="39" t="s">
        <v>315</v>
      </c>
      <c r="C297" s="24"/>
      <c r="D297" s="24">
        <v>6933162.2593232347</v>
      </c>
      <c r="E297" s="25"/>
    </row>
    <row r="298" spans="1:5" ht="25.5">
      <c r="A298" s="3" t="s">
        <v>105</v>
      </c>
      <c r="B298" s="39" t="s">
        <v>316</v>
      </c>
      <c r="C298" s="24"/>
      <c r="D298" s="24">
        <v>1959629.2353033538</v>
      </c>
      <c r="E298" s="25"/>
    </row>
    <row r="299" spans="1:5">
      <c r="A299" s="3" t="s">
        <v>105</v>
      </c>
      <c r="B299" s="39" t="s">
        <v>317</v>
      </c>
      <c r="C299" s="24"/>
      <c r="D299" s="24">
        <v>2212770.0354307895</v>
      </c>
      <c r="E299" s="25"/>
    </row>
    <row r="300" spans="1:5">
      <c r="A300" s="3" t="s">
        <v>105</v>
      </c>
      <c r="B300" s="39" t="s">
        <v>318</v>
      </c>
      <c r="C300" s="24"/>
      <c r="D300" s="24">
        <v>2872223.0776147903</v>
      </c>
      <c r="E300" s="25"/>
    </row>
    <row r="301" spans="1:5">
      <c r="A301" s="3" t="s">
        <v>105</v>
      </c>
      <c r="B301" s="39" t="s">
        <v>319</v>
      </c>
      <c r="C301" s="24"/>
      <c r="D301" s="24">
        <v>4016010.4241733444</v>
      </c>
      <c r="E301" s="25"/>
    </row>
    <row r="302" spans="1:5" ht="25.5">
      <c r="A302" s="3" t="s">
        <v>105</v>
      </c>
      <c r="B302" s="39" t="s">
        <v>320</v>
      </c>
      <c r="C302" s="24"/>
      <c r="D302" s="24">
        <v>2680787.5020304471</v>
      </c>
      <c r="E302" s="25"/>
    </row>
    <row r="303" spans="1:5">
      <c r="A303" s="3" t="s">
        <v>105</v>
      </c>
      <c r="B303" s="39" t="s">
        <v>321</v>
      </c>
      <c r="C303" s="24"/>
      <c r="D303" s="24">
        <v>4756013.4894573605</v>
      </c>
      <c r="E303" s="25"/>
    </row>
    <row r="304" spans="1:5" ht="25.5">
      <c r="A304" s="3" t="s">
        <v>105</v>
      </c>
      <c r="B304" s="39" t="s">
        <v>322</v>
      </c>
      <c r="C304" s="24"/>
      <c r="D304" s="24">
        <v>529722.69114275021</v>
      </c>
      <c r="E304" s="25"/>
    </row>
    <row r="305" spans="1:5">
      <c r="A305" s="3" t="s">
        <v>105</v>
      </c>
      <c r="B305" s="39" t="s">
        <v>323</v>
      </c>
      <c r="C305" s="24"/>
      <c r="D305" s="24">
        <v>517082.88723261945</v>
      </c>
      <c r="E305" s="25"/>
    </row>
    <row r="306" spans="1:5">
      <c r="A306" s="3" t="s">
        <v>105</v>
      </c>
      <c r="B306" s="39" t="s">
        <v>324</v>
      </c>
      <c r="C306" s="24"/>
      <c r="D306" s="24">
        <v>51708.288723261947</v>
      </c>
      <c r="E306" s="25"/>
    </row>
    <row r="307" spans="1:5">
      <c r="A307" s="3" t="s">
        <v>105</v>
      </c>
      <c r="B307" s="39" t="s">
        <v>325</v>
      </c>
      <c r="C307" s="24"/>
      <c r="D307" s="24">
        <v>517082.88723261945</v>
      </c>
      <c r="E307" s="25"/>
    </row>
    <row r="308" spans="1:5">
      <c r="A308" s="3" t="s">
        <v>105</v>
      </c>
      <c r="B308" s="39" t="s">
        <v>326</v>
      </c>
      <c r="C308" s="24"/>
      <c r="D308" s="24">
        <v>78136.969626262508</v>
      </c>
      <c r="E308" s="25"/>
    </row>
    <row r="309" spans="1:5">
      <c r="A309" s="3" t="s">
        <v>105</v>
      </c>
      <c r="B309" s="39" t="s">
        <v>327</v>
      </c>
      <c r="C309" s="24"/>
      <c r="D309" s="24">
        <v>574536.54136957717</v>
      </c>
      <c r="E309" s="25"/>
    </row>
    <row r="310" spans="1:5">
      <c r="A310" s="3" t="s">
        <v>105</v>
      </c>
      <c r="B310" s="39" t="s">
        <v>328</v>
      </c>
      <c r="C310" s="24"/>
      <c r="D310" s="24">
        <v>517082.88723261945</v>
      </c>
      <c r="E310" s="25"/>
    </row>
    <row r="311" spans="1:5">
      <c r="A311" s="3" t="s">
        <v>105</v>
      </c>
      <c r="B311" s="39" t="s">
        <v>329</v>
      </c>
      <c r="C311" s="24"/>
      <c r="D311" s="24">
        <v>555002.29896301148</v>
      </c>
      <c r="E311" s="25"/>
    </row>
    <row r="312" spans="1:5">
      <c r="A312" s="3" t="s">
        <v>105</v>
      </c>
      <c r="B312" s="39" t="s">
        <v>330</v>
      </c>
      <c r="C312" s="24"/>
      <c r="D312" s="24">
        <v>412517.23670335638</v>
      </c>
      <c r="E312" s="25"/>
    </row>
    <row r="313" spans="1:5">
      <c r="A313" s="3" t="s">
        <v>105</v>
      </c>
      <c r="B313" s="39" t="s">
        <v>331</v>
      </c>
      <c r="C313" s="24"/>
      <c r="D313" s="24">
        <v>395281.14046226908</v>
      </c>
      <c r="E313" s="25"/>
    </row>
    <row r="314" spans="1:5">
      <c r="A314" s="3" t="s">
        <v>105</v>
      </c>
      <c r="B314" s="39" t="s">
        <v>332</v>
      </c>
      <c r="C314" s="24"/>
      <c r="D314" s="24">
        <v>206143.7110434043</v>
      </c>
      <c r="E314" s="25"/>
    </row>
    <row r="315" spans="1:5">
      <c r="A315" s="3" t="s">
        <v>105</v>
      </c>
      <c r="B315" s="39" t="s">
        <v>333</v>
      </c>
      <c r="C315" s="24"/>
      <c r="D315" s="24">
        <v>192469.74135880836</v>
      </c>
      <c r="E315" s="25"/>
    </row>
    <row r="316" spans="1:5">
      <c r="A316" s="3" t="s">
        <v>105</v>
      </c>
      <c r="B316" s="39" t="s">
        <v>334</v>
      </c>
      <c r="C316" s="24"/>
      <c r="D316" s="24">
        <v>3571319.1411532913</v>
      </c>
      <c r="E316" s="25"/>
    </row>
    <row r="317" spans="1:5">
      <c r="A317" s="3" t="s">
        <v>105</v>
      </c>
      <c r="B317" s="39" t="s">
        <v>335</v>
      </c>
      <c r="C317" s="24"/>
      <c r="D317" s="24">
        <v>3126627.8581332392</v>
      </c>
      <c r="E317" s="25"/>
    </row>
    <row r="318" spans="1:5">
      <c r="A318" s="3" t="s">
        <v>105</v>
      </c>
      <c r="B318" s="39" t="s">
        <v>336</v>
      </c>
      <c r="C318" s="24"/>
      <c r="D318" s="24">
        <v>544660.64121835912</v>
      </c>
      <c r="E318" s="25"/>
    </row>
    <row r="319" spans="1:5">
      <c r="A319" s="3" t="s">
        <v>105</v>
      </c>
      <c r="B319" s="39" t="s">
        <v>337</v>
      </c>
      <c r="C319" s="24"/>
      <c r="D319" s="24">
        <v>1498391.2998918574</v>
      </c>
      <c r="E319" s="25"/>
    </row>
    <row r="320" spans="1:5">
      <c r="A320" s="3" t="s">
        <v>105</v>
      </c>
      <c r="B320" s="39" t="s">
        <v>338</v>
      </c>
      <c r="C320" s="24"/>
      <c r="D320" s="24">
        <v>1525969.053877597</v>
      </c>
      <c r="E320" s="25"/>
    </row>
    <row r="321" spans="1:5">
      <c r="A321" s="3" t="s">
        <v>105</v>
      </c>
      <c r="B321" s="39" t="s">
        <v>339</v>
      </c>
      <c r="C321" s="24"/>
      <c r="D321" s="24">
        <v>1158265.6674010677</v>
      </c>
      <c r="E321" s="25"/>
    </row>
    <row r="322" spans="1:5">
      <c r="A322" s="3" t="s">
        <v>105</v>
      </c>
      <c r="B322" s="39" t="s">
        <v>340</v>
      </c>
      <c r="C322" s="24"/>
      <c r="D322" s="24">
        <v>4542285.8960678773</v>
      </c>
      <c r="E322" s="25"/>
    </row>
    <row r="323" spans="1:5">
      <c r="A323" s="3" t="s">
        <v>105</v>
      </c>
      <c r="B323" s="39" t="s">
        <v>341</v>
      </c>
      <c r="C323" s="24"/>
      <c r="D323" s="24">
        <v>4392906.3953117868</v>
      </c>
      <c r="E323" s="25"/>
    </row>
    <row r="324" spans="1:5">
      <c r="A324" s="3" t="s">
        <v>105</v>
      </c>
      <c r="B324" s="39" t="s">
        <v>342</v>
      </c>
      <c r="C324" s="24"/>
      <c r="D324" s="24">
        <v>1185843.4213868072</v>
      </c>
      <c r="E324" s="25"/>
    </row>
    <row r="325" spans="1:5">
      <c r="A325" s="3" t="s">
        <v>105</v>
      </c>
      <c r="B325" s="39" t="s">
        <v>343</v>
      </c>
      <c r="C325" s="24"/>
      <c r="D325" s="24">
        <v>4867588.4857913321</v>
      </c>
      <c r="E325" s="25"/>
    </row>
    <row r="326" spans="1:5">
      <c r="A326" s="3" t="s">
        <v>105</v>
      </c>
      <c r="B326" s="39" t="s">
        <v>344</v>
      </c>
      <c r="C326" s="24"/>
      <c r="D326" s="24">
        <v>129040.90719160702</v>
      </c>
      <c r="E326" s="25"/>
    </row>
    <row r="327" spans="1:5">
      <c r="A327" s="3" t="s">
        <v>105</v>
      </c>
      <c r="B327" s="39" t="s">
        <v>345</v>
      </c>
      <c r="C327" s="24"/>
      <c r="D327" s="24">
        <v>122261.37600344603</v>
      </c>
      <c r="E327" s="25"/>
    </row>
    <row r="328" spans="1:5">
      <c r="A328" s="3" t="s">
        <v>105</v>
      </c>
      <c r="B328" s="39" t="s">
        <v>346</v>
      </c>
      <c r="C328" s="24"/>
      <c r="D328" s="24">
        <v>493641.79634474072</v>
      </c>
      <c r="E328" s="25"/>
    </row>
    <row r="329" spans="1:5">
      <c r="A329" s="3" t="s">
        <v>105</v>
      </c>
      <c r="B329" s="39" t="s">
        <v>342</v>
      </c>
      <c r="C329" s="24"/>
      <c r="D329" s="24">
        <v>1836218.7862171687</v>
      </c>
      <c r="E329" s="25"/>
    </row>
    <row r="330" spans="1:5">
      <c r="A330" s="3" t="s">
        <v>105</v>
      </c>
      <c r="B330" s="39" t="s">
        <v>347</v>
      </c>
      <c r="C330" s="24"/>
      <c r="D330" s="24">
        <v>3230044.4355797628</v>
      </c>
      <c r="E330" s="25"/>
    </row>
    <row r="331" spans="1:5">
      <c r="A331" s="3" t="s">
        <v>105</v>
      </c>
      <c r="B331" s="39" t="s">
        <v>348</v>
      </c>
      <c r="C331" s="24"/>
      <c r="D331" s="24">
        <v>1984449.2138905197</v>
      </c>
      <c r="E331" s="25"/>
    </row>
    <row r="332" spans="1:5">
      <c r="A332" s="3" t="s">
        <v>105</v>
      </c>
      <c r="B332" s="39" t="s">
        <v>349</v>
      </c>
      <c r="C332" s="24"/>
      <c r="D332" s="24">
        <v>2233798.072844916</v>
      </c>
      <c r="E332" s="25"/>
    </row>
    <row r="333" spans="1:5">
      <c r="A333" s="3" t="s">
        <v>105</v>
      </c>
      <c r="B333" s="39" t="s">
        <v>350</v>
      </c>
      <c r="C333" s="24"/>
      <c r="D333" s="24">
        <v>4787038.4626913173</v>
      </c>
      <c r="E333" s="25"/>
    </row>
    <row r="334" spans="1:5">
      <c r="A334" s="3" t="s">
        <v>105</v>
      </c>
      <c r="B334" s="39" t="s">
        <v>351</v>
      </c>
      <c r="C334" s="24"/>
      <c r="D334" s="24">
        <v>1006588.0204794992</v>
      </c>
      <c r="E334" s="25"/>
    </row>
    <row r="335" spans="1:5">
      <c r="A335" s="3" t="s">
        <v>105</v>
      </c>
      <c r="B335" s="39" t="s">
        <v>352</v>
      </c>
      <c r="C335" s="24"/>
      <c r="D335" s="24">
        <v>5023747.5177355828</v>
      </c>
      <c r="E335" s="25"/>
    </row>
    <row r="336" spans="1:5">
      <c r="A336" s="3" t="s">
        <v>105</v>
      </c>
      <c r="B336" s="39" t="s">
        <v>353</v>
      </c>
      <c r="C336" s="24"/>
      <c r="D336" s="24">
        <v>694040.14197444916</v>
      </c>
      <c r="E336" s="25"/>
    </row>
    <row r="337" spans="1:5">
      <c r="A337" s="3" t="s">
        <v>105</v>
      </c>
      <c r="B337" s="39" t="s">
        <v>354</v>
      </c>
      <c r="C337" s="24"/>
      <c r="D337" s="24">
        <v>1600658.8042556418</v>
      </c>
      <c r="E337" s="25"/>
    </row>
    <row r="338" spans="1:5">
      <c r="A338" s="3" t="s">
        <v>105</v>
      </c>
      <c r="B338" s="39" t="s">
        <v>355</v>
      </c>
      <c r="C338" s="24"/>
      <c r="D338" s="24">
        <v>55155.507971479412</v>
      </c>
      <c r="E338" s="25"/>
    </row>
    <row r="339" spans="1:5">
      <c r="A339" s="3" t="s">
        <v>105</v>
      </c>
      <c r="B339" s="39" t="s">
        <v>356</v>
      </c>
      <c r="C339" s="24"/>
      <c r="D339" s="24">
        <v>587176.34527970792</v>
      </c>
      <c r="E339" s="25"/>
    </row>
    <row r="340" spans="1:5">
      <c r="A340" s="3" t="s">
        <v>105</v>
      </c>
      <c r="B340" s="39" t="s">
        <v>357</v>
      </c>
      <c r="C340" s="24"/>
      <c r="D340" s="24">
        <v>2608395.8978178804</v>
      </c>
      <c r="E340" s="25"/>
    </row>
    <row r="341" spans="1:5">
      <c r="A341" s="3" t="s">
        <v>105</v>
      </c>
      <c r="B341" s="39" t="s">
        <v>358</v>
      </c>
      <c r="C341" s="24"/>
      <c r="D341" s="24">
        <v>459629.23309566174</v>
      </c>
      <c r="E341" s="25"/>
    </row>
    <row r="342" spans="1:5">
      <c r="A342" s="3" t="s">
        <v>105</v>
      </c>
      <c r="B342" s="39" t="s">
        <v>359</v>
      </c>
      <c r="C342" s="24"/>
      <c r="D342" s="24">
        <v>430902.40602718288</v>
      </c>
      <c r="E342" s="25"/>
    </row>
    <row r="343" spans="1:5">
      <c r="A343" s="3" t="s">
        <v>105</v>
      </c>
      <c r="B343" s="39" t="s">
        <v>360</v>
      </c>
      <c r="C343" s="24"/>
      <c r="D343" s="24">
        <v>1371993.2607905501</v>
      </c>
      <c r="E343" s="25"/>
    </row>
    <row r="344" spans="1:5">
      <c r="A344" s="3" t="s">
        <v>105</v>
      </c>
      <c r="B344" s="39" t="s">
        <v>361</v>
      </c>
      <c r="C344" s="24"/>
      <c r="D344" s="24">
        <v>1393825.6493625944</v>
      </c>
      <c r="E344" s="25"/>
    </row>
    <row r="345" spans="1:5">
      <c r="A345" s="3" t="s">
        <v>105</v>
      </c>
      <c r="B345" s="39" t="s">
        <v>306</v>
      </c>
      <c r="C345" s="24"/>
      <c r="D345" s="24">
        <v>591772.63761066447</v>
      </c>
      <c r="E345" s="25"/>
    </row>
    <row r="346" spans="1:5">
      <c r="A346" s="3" t="s">
        <v>105</v>
      </c>
      <c r="B346" s="39" t="s">
        <v>362</v>
      </c>
      <c r="C346" s="24"/>
      <c r="D346" s="24">
        <v>4314769.4256855249</v>
      </c>
      <c r="E346" s="25"/>
    </row>
    <row r="347" spans="1:5">
      <c r="A347" s="3" t="s">
        <v>105</v>
      </c>
      <c r="B347" s="39" t="s">
        <v>363</v>
      </c>
      <c r="C347" s="24"/>
      <c r="D347" s="24">
        <v>1579975.4887663373</v>
      </c>
      <c r="E347" s="25"/>
    </row>
    <row r="348" spans="1:5">
      <c r="A348" s="3" t="s">
        <v>105</v>
      </c>
      <c r="B348" s="39" t="s">
        <v>364</v>
      </c>
      <c r="C348" s="24"/>
      <c r="D348" s="24">
        <v>370001.53264200769</v>
      </c>
      <c r="E348" s="25"/>
    </row>
    <row r="349" spans="1:5">
      <c r="A349" s="3" t="s">
        <v>105</v>
      </c>
      <c r="B349" s="39" t="s">
        <v>365</v>
      </c>
      <c r="C349" s="24"/>
      <c r="D349" s="24">
        <v>1347862.7260530281</v>
      </c>
      <c r="E349" s="25"/>
    </row>
    <row r="350" spans="1:5">
      <c r="A350" s="3" t="s">
        <v>105</v>
      </c>
      <c r="B350" s="39" t="s">
        <v>366</v>
      </c>
      <c r="C350" s="24"/>
      <c r="D350" s="24">
        <v>436647.77144087863</v>
      </c>
      <c r="E350" s="25"/>
    </row>
    <row r="351" spans="1:5">
      <c r="A351" s="3" t="s">
        <v>105</v>
      </c>
      <c r="B351" s="39" t="s">
        <v>367</v>
      </c>
      <c r="C351" s="24"/>
      <c r="D351" s="24">
        <v>132832.84836464623</v>
      </c>
      <c r="E351" s="25"/>
    </row>
    <row r="352" spans="1:5">
      <c r="A352" s="3" t="s">
        <v>105</v>
      </c>
      <c r="B352" s="39" t="s">
        <v>368</v>
      </c>
      <c r="C352" s="24"/>
      <c r="D352" s="24">
        <v>15857.208541800332</v>
      </c>
      <c r="E352" s="25"/>
    </row>
    <row r="353" spans="1:5">
      <c r="A353" s="3" t="s">
        <v>105</v>
      </c>
      <c r="B353" s="39" t="s">
        <v>369</v>
      </c>
      <c r="C353" s="24"/>
      <c r="D353" s="24">
        <v>6090.0873385175182</v>
      </c>
      <c r="E353" s="25"/>
    </row>
    <row r="354" spans="1:5">
      <c r="A354" s="3" t="s">
        <v>105</v>
      </c>
      <c r="B354" s="39" t="s">
        <v>370</v>
      </c>
      <c r="C354" s="24"/>
      <c r="D354" s="24">
        <v>9422.3992784610637</v>
      </c>
      <c r="E354" s="25"/>
    </row>
    <row r="355" spans="1:5">
      <c r="A355" s="3" t="s">
        <v>105</v>
      </c>
      <c r="B355" s="39" t="s">
        <v>371</v>
      </c>
      <c r="C355" s="24"/>
      <c r="D355" s="24">
        <v>507200.85872106272</v>
      </c>
      <c r="E355" s="25"/>
    </row>
    <row r="356" spans="1:5">
      <c r="A356" s="3" t="s">
        <v>105</v>
      </c>
      <c r="B356" s="39" t="s">
        <v>156</v>
      </c>
      <c r="C356" s="24"/>
      <c r="D356" s="24">
        <v>2097977.6344651477</v>
      </c>
      <c r="E356" s="25"/>
    </row>
    <row r="357" spans="1:5">
      <c r="A357" s="3" t="s">
        <v>105</v>
      </c>
      <c r="B357" s="39" t="s">
        <v>372</v>
      </c>
      <c r="C357" s="24"/>
      <c r="D357" s="24">
        <v>3070323.2770790206</v>
      </c>
      <c r="E357" s="25"/>
    </row>
    <row r="358" spans="1:5">
      <c r="A358" s="3" t="s">
        <v>105</v>
      </c>
      <c r="B358" s="39" t="s">
        <v>373</v>
      </c>
      <c r="C358" s="24"/>
      <c r="D358" s="24">
        <v>1214570.248455286</v>
      </c>
      <c r="E358" s="25"/>
    </row>
    <row r="359" spans="1:5">
      <c r="A359" s="3" t="s">
        <v>105</v>
      </c>
      <c r="B359" s="39" t="s">
        <v>374</v>
      </c>
      <c r="C359" s="24"/>
      <c r="D359" s="24">
        <v>854910.37355793081</v>
      </c>
      <c r="E359" s="25"/>
    </row>
    <row r="360" spans="1:5">
      <c r="A360" s="3" t="s">
        <v>105</v>
      </c>
      <c r="B360" s="39" t="s">
        <v>375</v>
      </c>
      <c r="C360" s="24"/>
      <c r="D360" s="24">
        <v>726214.18829114561</v>
      </c>
      <c r="E360" s="25"/>
    </row>
    <row r="361" spans="1:5">
      <c r="A361" s="3" t="s">
        <v>105</v>
      </c>
      <c r="B361" s="39" t="s">
        <v>376</v>
      </c>
      <c r="C361" s="24"/>
      <c r="D361" s="24">
        <v>1753485.5242599496</v>
      </c>
      <c r="E361" s="25"/>
    </row>
    <row r="362" spans="1:5">
      <c r="A362" s="3" t="s">
        <v>105</v>
      </c>
      <c r="B362" s="39" t="s">
        <v>377</v>
      </c>
      <c r="C362" s="24"/>
      <c r="D362" s="24">
        <v>2236096.2190103945</v>
      </c>
      <c r="E362" s="25"/>
    </row>
    <row r="363" spans="1:5">
      <c r="A363" s="3" t="s">
        <v>105</v>
      </c>
      <c r="B363" s="39" t="s">
        <v>378</v>
      </c>
      <c r="C363" s="24"/>
      <c r="D363" s="24">
        <v>8611153.6820472218</v>
      </c>
      <c r="E363" s="25"/>
    </row>
    <row r="364" spans="1:5">
      <c r="A364" s="3" t="s">
        <v>105</v>
      </c>
      <c r="B364" s="39" t="s">
        <v>379</v>
      </c>
      <c r="C364" s="24"/>
      <c r="D364" s="24">
        <v>4658342.277424532</v>
      </c>
      <c r="E364" s="25"/>
    </row>
    <row r="365" spans="1:5">
      <c r="A365" s="3" t="s">
        <v>105</v>
      </c>
      <c r="B365" s="39" t="s">
        <v>380</v>
      </c>
      <c r="C365" s="24"/>
      <c r="D365" s="24">
        <v>792860.42709001643</v>
      </c>
      <c r="E365" s="25"/>
    </row>
    <row r="366" spans="1:5">
      <c r="A366" s="3" t="s">
        <v>105</v>
      </c>
      <c r="B366" s="39" t="s">
        <v>166</v>
      </c>
      <c r="C366" s="24"/>
      <c r="D366" s="24">
        <v>7444844.5030669812</v>
      </c>
      <c r="E366" s="25"/>
    </row>
    <row r="367" spans="1:5">
      <c r="A367" s="3" t="s">
        <v>105</v>
      </c>
      <c r="B367" s="39" t="s">
        <v>381</v>
      </c>
      <c r="C367" s="24"/>
      <c r="D367" s="24">
        <v>4056227.9820692148</v>
      </c>
      <c r="E367" s="25"/>
    </row>
    <row r="368" spans="1:5">
      <c r="A368" s="3" t="s">
        <v>105</v>
      </c>
      <c r="B368" s="39" t="s">
        <v>382</v>
      </c>
      <c r="C368" s="24"/>
      <c r="D368" s="24">
        <v>8058449.5292496895</v>
      </c>
      <c r="E368" s="25"/>
    </row>
    <row r="369" spans="1:5">
      <c r="A369" s="3" t="s">
        <v>105</v>
      </c>
      <c r="B369" s="39" t="s">
        <v>383</v>
      </c>
      <c r="C369" s="24"/>
      <c r="D369" s="24">
        <v>2615290.336314315</v>
      </c>
      <c r="E369" s="25"/>
    </row>
    <row r="370" spans="1:5">
      <c r="A370" s="3" t="s">
        <v>105</v>
      </c>
      <c r="B370" s="39" t="s">
        <v>384</v>
      </c>
      <c r="C370" s="24"/>
      <c r="D370" s="24">
        <v>749195.64994592872</v>
      </c>
      <c r="E370" s="25"/>
    </row>
    <row r="371" spans="1:5">
      <c r="A371" s="3" t="s">
        <v>105</v>
      </c>
      <c r="B371" s="39" t="s">
        <v>385</v>
      </c>
      <c r="C371" s="24"/>
      <c r="D371" s="24">
        <v>8274475.2688046508</v>
      </c>
      <c r="E371" s="25"/>
    </row>
    <row r="372" spans="1:5">
      <c r="A372" s="3" t="s">
        <v>105</v>
      </c>
      <c r="B372" s="39" t="s">
        <v>386</v>
      </c>
      <c r="C372" s="24"/>
      <c r="D372" s="24">
        <v>10443925.249016175</v>
      </c>
      <c r="E372" s="25"/>
    </row>
    <row r="373" spans="1:5">
      <c r="A373" s="3" t="s">
        <v>105</v>
      </c>
      <c r="B373" s="39" t="s">
        <v>387</v>
      </c>
      <c r="C373" s="24"/>
      <c r="D373" s="24">
        <v>1257085.9525166349</v>
      </c>
      <c r="E373" s="25"/>
    </row>
    <row r="374" spans="1:5">
      <c r="A374" s="3" t="s">
        <v>105</v>
      </c>
      <c r="B374" s="39" t="s">
        <v>388</v>
      </c>
      <c r="C374" s="24"/>
      <c r="D374" s="24">
        <v>5332848.1769924155</v>
      </c>
      <c r="E374" s="25"/>
    </row>
    <row r="375" spans="1:5">
      <c r="A375" s="3" t="s">
        <v>105</v>
      </c>
      <c r="B375" s="39" t="s">
        <v>389</v>
      </c>
      <c r="C375" s="24"/>
      <c r="D375" s="24">
        <v>3244982.3856553715</v>
      </c>
      <c r="E375" s="25"/>
    </row>
    <row r="376" spans="1:5">
      <c r="A376" s="3" t="s">
        <v>105</v>
      </c>
      <c r="B376" s="39" t="s">
        <v>390</v>
      </c>
      <c r="C376" s="24"/>
      <c r="D376" s="24">
        <v>5574153.5243676379</v>
      </c>
      <c r="E376" s="25"/>
    </row>
    <row r="377" spans="1:5">
      <c r="A377" s="3" t="s">
        <v>105</v>
      </c>
      <c r="B377" s="39" t="s">
        <v>391</v>
      </c>
      <c r="C377" s="24"/>
      <c r="D377" s="24">
        <v>7092079.0666660601</v>
      </c>
      <c r="E377" s="25"/>
    </row>
    <row r="378" spans="1:5">
      <c r="A378" s="3" t="s">
        <v>105</v>
      </c>
      <c r="B378" s="39" t="s">
        <v>392</v>
      </c>
      <c r="C378" s="24"/>
      <c r="D378" s="24">
        <v>889382.56604010554</v>
      </c>
      <c r="E378" s="25"/>
    </row>
    <row r="379" spans="1:5">
      <c r="A379" s="3" t="s">
        <v>105</v>
      </c>
      <c r="B379" s="39" t="s">
        <v>393</v>
      </c>
      <c r="C379" s="24"/>
      <c r="D379" s="24">
        <v>1670752.2623027305</v>
      </c>
      <c r="E379" s="25"/>
    </row>
    <row r="380" spans="1:5">
      <c r="A380" s="3" t="s">
        <v>105</v>
      </c>
      <c r="B380" s="39" t="s">
        <v>394</v>
      </c>
      <c r="C380" s="24"/>
      <c r="D380" s="24">
        <v>7633292.4886362022</v>
      </c>
      <c r="E380" s="25"/>
    </row>
    <row r="381" spans="1:5">
      <c r="A381" s="3" t="s">
        <v>105</v>
      </c>
      <c r="B381" s="39" t="s">
        <v>395</v>
      </c>
      <c r="C381" s="24"/>
      <c r="D381" s="24">
        <v>4736479.2470507938</v>
      </c>
      <c r="E381" s="25"/>
    </row>
    <row r="382" spans="1:5">
      <c r="A382" s="3" t="s">
        <v>105</v>
      </c>
      <c r="B382" s="39" t="s">
        <v>171</v>
      </c>
      <c r="C382" s="24"/>
      <c r="D382" s="24">
        <v>7620652.6847260715</v>
      </c>
      <c r="E382" s="25"/>
    </row>
    <row r="383" spans="1:5">
      <c r="A383" s="3" t="s">
        <v>105</v>
      </c>
      <c r="B383" s="39" t="s">
        <v>250</v>
      </c>
      <c r="C383" s="24"/>
      <c r="D383" s="24">
        <v>1220315.6138689821</v>
      </c>
      <c r="E383" s="25"/>
    </row>
    <row r="384" spans="1:5">
      <c r="B384" s="23"/>
      <c r="C384" s="24"/>
      <c r="D384" s="24"/>
      <c r="E384" s="25"/>
    </row>
    <row r="385" spans="2:5">
      <c r="B385" s="23" t="s">
        <v>10</v>
      </c>
      <c r="C385" s="24"/>
      <c r="D385" s="24">
        <v>0</v>
      </c>
      <c r="E385" s="25">
        <v>1900252</v>
      </c>
    </row>
    <row r="386" spans="2:5">
      <c r="B386" s="23" t="s">
        <v>11</v>
      </c>
      <c r="C386" s="24"/>
      <c r="D386" s="24"/>
      <c r="E386" s="25">
        <v>3209289.2835097415</v>
      </c>
    </row>
    <row r="387" spans="2:5">
      <c r="B387" s="23" t="s">
        <v>12</v>
      </c>
      <c r="C387" s="24"/>
      <c r="D387" s="24"/>
      <c r="E387" s="25">
        <v>3377641.1970574413</v>
      </c>
    </row>
    <row r="388" spans="2:5">
      <c r="B388" s="23" t="s">
        <v>14</v>
      </c>
      <c r="C388" s="24"/>
      <c r="D388" s="24"/>
      <c r="E388" s="25">
        <v>2725266</v>
      </c>
    </row>
    <row r="389" spans="2:5">
      <c r="B389" s="23" t="s">
        <v>15</v>
      </c>
      <c r="C389" s="24"/>
      <c r="D389" s="24"/>
      <c r="E389" s="25">
        <v>2725266</v>
      </c>
    </row>
    <row r="390" spans="2:5">
      <c r="B390" s="23" t="s">
        <v>16</v>
      </c>
      <c r="C390" s="24"/>
      <c r="D390" s="24"/>
      <c r="E390" s="25">
        <v>3538458</v>
      </c>
    </row>
    <row r="391" spans="2:5">
      <c r="B391" s="20"/>
      <c r="C391" s="26">
        <f t="shared" ref="C391:D391" si="0">SUM(C3:C390)</f>
        <v>748558853.94085455</v>
      </c>
      <c r="D391" s="26">
        <f t="shared" si="0"/>
        <v>2511099102.6157141</v>
      </c>
      <c r="E391" s="27">
        <f>SUM(E3:E390)</f>
        <v>29939703.480567183</v>
      </c>
    </row>
    <row r="392" spans="2:5">
      <c r="B392" s="28"/>
      <c r="C392" s="29" t="s">
        <v>22</v>
      </c>
      <c r="D392" s="29"/>
      <c r="E392" s="30"/>
    </row>
    <row r="393" spans="2:5">
      <c r="B393" s="28"/>
      <c r="C393" s="31" t="s">
        <v>23</v>
      </c>
      <c r="D393" s="32" t="s">
        <v>24</v>
      </c>
      <c r="E393" s="33">
        <f>+C391</f>
        <v>748558853.94085455</v>
      </c>
    </row>
    <row r="394" spans="2:5">
      <c r="B394" s="28"/>
      <c r="C394" s="31" t="s">
        <v>25</v>
      </c>
      <c r="D394" s="32" t="s">
        <v>2</v>
      </c>
      <c r="E394" s="33">
        <f>+D391</f>
        <v>2511099102.6157141</v>
      </c>
    </row>
    <row r="395" spans="2:5">
      <c r="B395" s="28"/>
      <c r="C395" s="31" t="s">
        <v>25</v>
      </c>
      <c r="D395" s="32" t="s">
        <v>26</v>
      </c>
      <c r="E395" s="33">
        <f>E391</f>
        <v>29939703.480567183</v>
      </c>
    </row>
    <row r="396" spans="2:5">
      <c r="B396" s="28"/>
      <c r="C396" s="31"/>
      <c r="D396" s="32" t="s">
        <v>454</v>
      </c>
      <c r="E396" s="33">
        <f>2580000</f>
        <v>2580000</v>
      </c>
    </row>
    <row r="397" spans="2:5">
      <c r="B397" s="34"/>
      <c r="C397" s="35"/>
      <c r="D397" s="36" t="s">
        <v>27</v>
      </c>
      <c r="E397" s="37">
        <f>E394+E393+E395+E396</f>
        <v>3292177660.0371356</v>
      </c>
    </row>
  </sheetData>
  <pageMargins left="0.16" right="0.16" top="0.16" bottom="0.16" header="0.16" footer="0.16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E29"/>
  <sheetViews>
    <sheetView workbookViewId="0">
      <selection activeCell="E28" sqref="E28"/>
    </sheetView>
  </sheetViews>
  <sheetFormatPr defaultRowHeight="14.25"/>
  <cols>
    <col min="1" max="1" width="9.140625" style="3"/>
    <col min="2" max="2" width="45.28515625" style="3" customWidth="1"/>
    <col min="3" max="3" width="17.28515625" style="3" customWidth="1"/>
    <col min="4" max="4" width="19.42578125" style="3" customWidth="1"/>
    <col min="5" max="5" width="17.7109375" style="3" customWidth="1"/>
    <col min="6" max="6" width="13.5703125" style="3" bestFit="1" customWidth="1"/>
    <col min="7" max="16384" width="9.140625" style="3"/>
  </cols>
  <sheetData>
    <row r="1" spans="2:5">
      <c r="B1" s="41" t="s">
        <v>21</v>
      </c>
      <c r="C1" s="6"/>
      <c r="D1" s="6"/>
      <c r="E1" s="40" t="s">
        <v>483</v>
      </c>
    </row>
    <row r="2" spans="2:5" ht="25.5">
      <c r="B2" s="20" t="s">
        <v>0</v>
      </c>
      <c r="C2" s="21" t="s">
        <v>1</v>
      </c>
      <c r="D2" s="21" t="s">
        <v>2</v>
      </c>
      <c r="E2" s="22" t="s">
        <v>3</v>
      </c>
    </row>
    <row r="3" spans="2:5" ht="38.25">
      <c r="B3" s="23" t="s">
        <v>17</v>
      </c>
      <c r="C3" s="24">
        <v>0</v>
      </c>
      <c r="D3" s="24">
        <v>0</v>
      </c>
      <c r="E3" s="25">
        <v>2090743</v>
      </c>
    </row>
    <row r="4" spans="2:5">
      <c r="B4" s="23" t="s">
        <v>18</v>
      </c>
      <c r="C4" s="24">
        <v>0</v>
      </c>
      <c r="D4" s="24">
        <v>0</v>
      </c>
      <c r="E4" s="25">
        <v>3553158</v>
      </c>
    </row>
    <row r="5" spans="2:5">
      <c r="B5" s="23" t="s">
        <v>19</v>
      </c>
      <c r="C5" s="24">
        <v>0</v>
      </c>
      <c r="D5" s="24">
        <v>0</v>
      </c>
      <c r="E5" s="25">
        <v>3366191</v>
      </c>
    </row>
    <row r="6" spans="2:5">
      <c r="B6" s="23" t="s">
        <v>20</v>
      </c>
      <c r="C6" s="24">
        <v>0</v>
      </c>
      <c r="D6" s="24">
        <v>0</v>
      </c>
      <c r="E6" s="25">
        <v>3453439</v>
      </c>
    </row>
    <row r="7" spans="2:5">
      <c r="B7" s="23" t="s">
        <v>4</v>
      </c>
      <c r="C7" s="24">
        <v>469889344.18145341</v>
      </c>
      <c r="D7" s="24">
        <v>0</v>
      </c>
      <c r="E7" s="25">
        <v>0</v>
      </c>
    </row>
    <row r="8" spans="2:5">
      <c r="B8" s="23" t="s">
        <v>5</v>
      </c>
      <c r="C8" s="24">
        <v>115330696.99711999</v>
      </c>
      <c r="D8" s="24">
        <v>0</v>
      </c>
      <c r="E8" s="25">
        <v>0</v>
      </c>
    </row>
    <row r="9" spans="2:5">
      <c r="B9" s="23" t="s">
        <v>6</v>
      </c>
      <c r="C9" s="24">
        <v>233856500.06813952</v>
      </c>
      <c r="D9" s="24">
        <v>0</v>
      </c>
      <c r="E9" s="25">
        <v>0</v>
      </c>
    </row>
    <row r="10" spans="2:5">
      <c r="B10" s="38" t="s">
        <v>7</v>
      </c>
      <c r="C10" s="24">
        <v>0</v>
      </c>
      <c r="D10" s="24">
        <v>2255224311.2273841</v>
      </c>
      <c r="E10" s="25">
        <v>0</v>
      </c>
    </row>
    <row r="11" spans="2:5">
      <c r="B11" s="39" t="s">
        <v>8</v>
      </c>
      <c r="C11" s="24">
        <v>0</v>
      </c>
      <c r="D11" s="24">
        <v>558047170.52100646</v>
      </c>
      <c r="E11" s="25">
        <v>0</v>
      </c>
    </row>
    <row r="12" spans="2:5">
      <c r="B12" s="39" t="s">
        <v>9</v>
      </c>
      <c r="C12" s="24">
        <v>0</v>
      </c>
      <c r="D12" s="24">
        <v>939648491.30198491</v>
      </c>
      <c r="E12" s="25">
        <v>0</v>
      </c>
    </row>
    <row r="13" spans="2:5">
      <c r="B13" s="39" t="s">
        <v>537</v>
      </c>
      <c r="C13" s="24">
        <v>0</v>
      </c>
      <c r="D13" s="24">
        <v>103665327.44696498</v>
      </c>
      <c r="E13" s="25">
        <v>0</v>
      </c>
    </row>
    <row r="14" spans="2:5">
      <c r="B14" s="39" t="s">
        <v>538</v>
      </c>
      <c r="C14" s="24">
        <v>0</v>
      </c>
      <c r="D14" s="24">
        <v>5768228.730000006</v>
      </c>
      <c r="E14" s="25">
        <v>0</v>
      </c>
    </row>
    <row r="15" spans="2:5">
      <c r="B15" s="39" t="s">
        <v>10</v>
      </c>
      <c r="C15" s="24">
        <v>0</v>
      </c>
      <c r="D15" s="24">
        <v>0</v>
      </c>
      <c r="E15" s="25">
        <v>1900252</v>
      </c>
    </row>
    <row r="16" spans="2:5">
      <c r="B16" s="39" t="s">
        <v>11</v>
      </c>
      <c r="C16" s="24">
        <v>0</v>
      </c>
      <c r="D16" s="24">
        <v>0</v>
      </c>
      <c r="E16" s="25">
        <v>3209289.2835097415</v>
      </c>
    </row>
    <row r="17" spans="2:5">
      <c r="B17" s="39" t="s">
        <v>12</v>
      </c>
      <c r="C17" s="24">
        <v>0</v>
      </c>
      <c r="D17" s="24">
        <v>0</v>
      </c>
      <c r="E17" s="25">
        <v>3377641.1970574413</v>
      </c>
    </row>
    <row r="18" spans="2:5">
      <c r="B18" s="39" t="s">
        <v>14</v>
      </c>
      <c r="C18" s="24">
        <v>0</v>
      </c>
      <c r="D18" s="24">
        <v>0</v>
      </c>
      <c r="E18" s="25">
        <v>2725266</v>
      </c>
    </row>
    <row r="19" spans="2:5">
      <c r="B19" s="39" t="s">
        <v>15</v>
      </c>
      <c r="C19" s="24">
        <v>0</v>
      </c>
      <c r="D19" s="24">
        <v>0</v>
      </c>
      <c r="E19" s="25">
        <v>2725266</v>
      </c>
    </row>
    <row r="20" spans="2:5">
      <c r="B20" s="39" t="s">
        <v>16</v>
      </c>
      <c r="C20" s="24">
        <v>0</v>
      </c>
      <c r="D20" s="24">
        <v>0</v>
      </c>
      <c r="E20" s="25">
        <v>3538458</v>
      </c>
    </row>
    <row r="21" spans="2:5">
      <c r="B21" s="39"/>
      <c r="C21" s="24"/>
      <c r="D21" s="24"/>
      <c r="E21" s="25"/>
    </row>
    <row r="22" spans="2:5">
      <c r="B22" s="23"/>
      <c r="C22" s="24"/>
      <c r="D22" s="24"/>
      <c r="E22" s="25"/>
    </row>
    <row r="23" spans="2:5">
      <c r="B23" s="20"/>
      <c r="C23" s="26">
        <f>SUM(C3:C22)</f>
        <v>819076541.24671292</v>
      </c>
      <c r="D23" s="26">
        <f>SUM(D3:D22)</f>
        <v>3862353529.2273402</v>
      </c>
      <c r="E23" s="27">
        <f>SUM(E3:E22)</f>
        <v>29939703.480567183</v>
      </c>
    </row>
    <row r="24" spans="2:5">
      <c r="B24" s="28"/>
      <c r="C24" s="29" t="s">
        <v>22</v>
      </c>
      <c r="D24" s="29"/>
      <c r="E24" s="30"/>
    </row>
    <row r="25" spans="2:5">
      <c r="B25" s="28"/>
      <c r="C25" s="31"/>
      <c r="D25" s="32" t="s">
        <v>24</v>
      </c>
      <c r="E25" s="33">
        <f>+C23</f>
        <v>819076541.24671292</v>
      </c>
    </row>
    <row r="26" spans="2:5">
      <c r="B26" s="28"/>
      <c r="C26" s="31" t="s">
        <v>25</v>
      </c>
      <c r="D26" s="32" t="s">
        <v>2</v>
      </c>
      <c r="E26" s="33">
        <f>+D23</f>
        <v>3862353529.2273402</v>
      </c>
    </row>
    <row r="27" spans="2:5">
      <c r="B27" s="28"/>
      <c r="C27" s="31" t="s">
        <v>25</v>
      </c>
      <c r="D27" s="32" t="s">
        <v>26</v>
      </c>
      <c r="E27" s="33">
        <f>E23</f>
        <v>29939703.480567183</v>
      </c>
    </row>
    <row r="28" spans="2:5">
      <c r="B28" s="28"/>
      <c r="C28" s="31" t="s">
        <v>25</v>
      </c>
      <c r="D28" s="32" t="s">
        <v>456</v>
      </c>
      <c r="E28" s="33">
        <v>4409116.9700000007</v>
      </c>
    </row>
    <row r="29" spans="2:5">
      <c r="B29" s="34"/>
      <c r="C29" s="35"/>
      <c r="D29" s="36" t="s">
        <v>27</v>
      </c>
      <c r="E29" s="37">
        <f>SUM(E25:E28)</f>
        <v>4715778890.9246206</v>
      </c>
    </row>
  </sheetData>
  <pageMargins left="0.15748031496062992" right="0.15748031496062992" top="0.74803149606299213" bottom="0.15748031496062992" header="0.15748031496062992" footer="0.19685039370078741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404"/>
  <sheetViews>
    <sheetView workbookViewId="0">
      <pane ySplit="2" topLeftCell="A374" activePane="bottomLeft" state="frozen"/>
      <selection pane="bottomLeft" activeCell="E401" sqref="E401"/>
    </sheetView>
  </sheetViews>
  <sheetFormatPr defaultRowHeight="14.25"/>
  <cols>
    <col min="1" max="1" width="9.140625" style="3"/>
    <col min="2" max="2" width="45.28515625" style="3" customWidth="1"/>
    <col min="3" max="3" width="17.28515625" style="3" customWidth="1"/>
    <col min="4" max="4" width="19.42578125" style="3" customWidth="1"/>
    <col min="5" max="5" width="17.7109375" style="3" customWidth="1"/>
    <col min="6" max="6" width="15.140625" style="3" bestFit="1" customWidth="1"/>
    <col min="7" max="7" width="13.140625" style="3" bestFit="1" customWidth="1"/>
    <col min="8" max="8" width="14.28515625" style="3" bestFit="1" customWidth="1"/>
    <col min="9" max="16384" width="9.140625" style="3"/>
  </cols>
  <sheetData>
    <row r="1" spans="1:8">
      <c r="B1" s="41" t="s">
        <v>21</v>
      </c>
      <c r="C1" s="6"/>
      <c r="D1" s="6"/>
      <c r="E1" s="40" t="s">
        <v>483</v>
      </c>
    </row>
    <row r="2" spans="1:8" ht="25.5">
      <c r="B2" s="20" t="s">
        <v>0</v>
      </c>
      <c r="C2" s="21" t="s">
        <v>1</v>
      </c>
      <c r="D2" s="21" t="s">
        <v>2</v>
      </c>
      <c r="E2" s="22" t="s">
        <v>3</v>
      </c>
    </row>
    <row r="3" spans="1:8" ht="38.25">
      <c r="A3" s="3" t="s">
        <v>105</v>
      </c>
      <c r="B3" s="23" t="s">
        <v>17</v>
      </c>
      <c r="C3" s="24">
        <v>0</v>
      </c>
      <c r="D3" s="24"/>
      <c r="E3" s="25">
        <v>2090743</v>
      </c>
    </row>
    <row r="4" spans="1:8">
      <c r="A4" s="3" t="s">
        <v>105</v>
      </c>
      <c r="B4" s="23" t="s">
        <v>18</v>
      </c>
      <c r="C4" s="24">
        <v>0</v>
      </c>
      <c r="D4" s="24"/>
      <c r="E4" s="25">
        <v>3553158</v>
      </c>
    </row>
    <row r="5" spans="1:8">
      <c r="A5" s="3" t="s">
        <v>105</v>
      </c>
      <c r="B5" s="23" t="s">
        <v>19</v>
      </c>
      <c r="C5" s="24"/>
      <c r="D5" s="24"/>
      <c r="E5" s="25">
        <v>3366191</v>
      </c>
    </row>
    <row r="6" spans="1:8">
      <c r="A6" s="3" t="s">
        <v>105</v>
      </c>
      <c r="B6" s="23" t="s">
        <v>20</v>
      </c>
      <c r="C6" s="24"/>
      <c r="D6" s="24"/>
      <c r="E6" s="25">
        <v>3453439</v>
      </c>
    </row>
    <row r="7" spans="1:8">
      <c r="A7" s="3" t="s">
        <v>105</v>
      </c>
      <c r="B7" s="23" t="s">
        <v>4</v>
      </c>
      <c r="C7" s="24">
        <v>469889344.18145341</v>
      </c>
      <c r="D7" s="24"/>
      <c r="E7" s="25"/>
    </row>
    <row r="8" spans="1:8">
      <c r="A8" s="3" t="s">
        <v>105</v>
      </c>
      <c r="B8" s="23" t="s">
        <v>5</v>
      </c>
      <c r="C8" s="24">
        <v>115330696.99711999</v>
      </c>
      <c r="D8" s="24"/>
      <c r="E8" s="25"/>
    </row>
    <row r="9" spans="1:8">
      <c r="A9" s="3" t="s">
        <v>105</v>
      </c>
      <c r="B9" s="23" t="s">
        <v>6</v>
      </c>
      <c r="C9" s="24">
        <v>233856500.06813952</v>
      </c>
      <c r="D9" s="24"/>
      <c r="E9" s="25"/>
    </row>
    <row r="10" spans="1:8">
      <c r="A10" s="3" t="s">
        <v>105</v>
      </c>
      <c r="B10" s="38" t="s">
        <v>7</v>
      </c>
      <c r="C10" s="24"/>
      <c r="D10" s="24"/>
      <c r="E10" s="25"/>
      <c r="F10" s="7">
        <f>SUM(D11:D61)</f>
        <v>2255224311.2273836</v>
      </c>
      <c r="G10" s="3">
        <v>2255224311.2273841</v>
      </c>
      <c r="H10" s="7">
        <f>+F10-G10</f>
        <v>0</v>
      </c>
    </row>
    <row r="11" spans="1:8">
      <c r="A11" s="3" t="s">
        <v>105</v>
      </c>
      <c r="B11" s="39" t="s">
        <v>404</v>
      </c>
      <c r="C11" s="24"/>
      <c r="D11" s="24">
        <v>44076903.713583484</v>
      </c>
      <c r="E11" s="25"/>
      <c r="G11" s="7"/>
    </row>
    <row r="12" spans="1:8">
      <c r="A12" s="3" t="s">
        <v>105</v>
      </c>
      <c r="B12" s="39" t="s">
        <v>405</v>
      </c>
      <c r="C12" s="24"/>
      <c r="D12" s="24">
        <v>9762326.403894458</v>
      </c>
      <c r="E12" s="25"/>
    </row>
    <row r="13" spans="1:8">
      <c r="A13" s="3" t="s">
        <v>105</v>
      </c>
      <c r="B13" s="39" t="s">
        <v>406</v>
      </c>
      <c r="C13" s="24"/>
      <c r="D13" s="24">
        <v>23708506.980886541</v>
      </c>
      <c r="E13" s="25"/>
    </row>
    <row r="14" spans="1:8">
      <c r="A14" s="3" t="s">
        <v>105</v>
      </c>
      <c r="B14" s="39" t="s">
        <v>407</v>
      </c>
      <c r="C14" s="24"/>
      <c r="D14" s="24">
        <v>16735416.692390501</v>
      </c>
      <c r="E14" s="25"/>
    </row>
    <row r="15" spans="1:8">
      <c r="A15" s="3" t="s">
        <v>105</v>
      </c>
      <c r="B15" s="39" t="s">
        <v>408</v>
      </c>
      <c r="C15" s="24"/>
      <c r="D15" s="24">
        <v>34865451.442480206</v>
      </c>
      <c r="E15" s="25"/>
    </row>
    <row r="16" spans="1:8">
      <c r="A16" s="3" t="s">
        <v>105</v>
      </c>
      <c r="B16" s="39" t="s">
        <v>409</v>
      </c>
      <c r="C16" s="24"/>
      <c r="D16" s="24">
        <v>16735416.692390501</v>
      </c>
      <c r="E16" s="25"/>
    </row>
    <row r="17" spans="1:5">
      <c r="A17" s="3" t="s">
        <v>105</v>
      </c>
      <c r="B17" s="39" t="s">
        <v>410</v>
      </c>
      <c r="C17" s="24"/>
      <c r="D17" s="24">
        <v>51001182.370060049</v>
      </c>
      <c r="E17" s="25"/>
    </row>
    <row r="18" spans="1:5">
      <c r="A18" s="3" t="s">
        <v>105</v>
      </c>
      <c r="B18" s="39" t="s">
        <v>411</v>
      </c>
      <c r="C18" s="24"/>
      <c r="D18" s="24">
        <v>3089078.9978037463</v>
      </c>
      <c r="E18" s="25"/>
    </row>
    <row r="19" spans="1:5">
      <c r="A19" s="3" t="s">
        <v>105</v>
      </c>
      <c r="B19" s="39" t="s">
        <v>412</v>
      </c>
      <c r="C19" s="24"/>
      <c r="D19" s="24">
        <v>46085153.716670342</v>
      </c>
      <c r="E19" s="25"/>
    </row>
    <row r="20" spans="1:5">
      <c r="A20" s="3" t="s">
        <v>105</v>
      </c>
      <c r="B20" s="39" t="s">
        <v>413</v>
      </c>
      <c r="C20" s="24"/>
      <c r="D20" s="24">
        <v>55784722.307968333</v>
      </c>
      <c r="E20" s="25"/>
    </row>
    <row r="21" spans="1:5">
      <c r="A21" s="3" t="s">
        <v>105</v>
      </c>
      <c r="B21" s="39" t="s">
        <v>414</v>
      </c>
      <c r="C21" s="24"/>
      <c r="D21" s="24">
        <v>23708506.980886541</v>
      </c>
      <c r="E21" s="25"/>
    </row>
    <row r="22" spans="1:5">
      <c r="A22" s="3" t="s">
        <v>105</v>
      </c>
      <c r="B22" s="39" t="s">
        <v>415</v>
      </c>
      <c r="C22" s="24"/>
      <c r="D22" s="24">
        <v>23708506.980886541</v>
      </c>
      <c r="E22" s="25"/>
    </row>
    <row r="23" spans="1:5">
      <c r="A23" s="3" t="s">
        <v>105</v>
      </c>
      <c r="B23" s="39" t="s">
        <v>416</v>
      </c>
      <c r="C23" s="24"/>
      <c r="D23" s="24">
        <v>23708506.980886541</v>
      </c>
      <c r="E23" s="25"/>
    </row>
    <row r="24" spans="1:5">
      <c r="A24" s="3" t="s">
        <v>105</v>
      </c>
      <c r="B24" s="39" t="s">
        <v>417</v>
      </c>
      <c r="C24" s="24"/>
      <c r="D24" s="24">
        <v>30570027.824766651</v>
      </c>
      <c r="E24" s="25"/>
    </row>
    <row r="25" spans="1:5">
      <c r="A25" s="3" t="s">
        <v>105</v>
      </c>
      <c r="B25" s="39" t="s">
        <v>418</v>
      </c>
      <c r="C25" s="24"/>
      <c r="D25" s="24">
        <v>85699279.645616353</v>
      </c>
      <c r="E25" s="25"/>
    </row>
    <row r="26" spans="1:5">
      <c r="A26" s="3" t="s">
        <v>105</v>
      </c>
      <c r="B26" s="39" t="s">
        <v>419</v>
      </c>
      <c r="C26" s="24"/>
      <c r="D26" s="24">
        <v>21518956.630298786</v>
      </c>
      <c r="E26" s="25"/>
    </row>
    <row r="27" spans="1:5">
      <c r="A27" s="3" t="s">
        <v>105</v>
      </c>
      <c r="B27" s="39" t="s">
        <v>420</v>
      </c>
      <c r="C27" s="24"/>
      <c r="D27" s="24">
        <v>40443923.673277043</v>
      </c>
      <c r="E27" s="25"/>
    </row>
    <row r="28" spans="1:5">
      <c r="A28" s="3" t="s">
        <v>105</v>
      </c>
      <c r="B28" s="39" t="s">
        <v>421</v>
      </c>
      <c r="C28" s="24"/>
      <c r="D28" s="24">
        <v>4183854.1730976254</v>
      </c>
      <c r="E28" s="25"/>
    </row>
    <row r="29" spans="1:5">
      <c r="A29" s="3" t="s">
        <v>105</v>
      </c>
      <c r="B29" s="39" t="s">
        <v>422</v>
      </c>
      <c r="C29" s="24"/>
      <c r="D29" s="24">
        <v>7768022.5813845908</v>
      </c>
      <c r="E29" s="25"/>
    </row>
    <row r="30" spans="1:5">
      <c r="A30" s="3" t="s">
        <v>105</v>
      </c>
      <c r="B30" s="39" t="s">
        <v>423</v>
      </c>
      <c r="C30" s="24"/>
      <c r="D30" s="24">
        <v>46022395.904073879</v>
      </c>
      <c r="E30" s="25"/>
    </row>
    <row r="31" spans="1:5">
      <c r="A31" s="3" t="s">
        <v>105</v>
      </c>
      <c r="B31" s="39" t="s">
        <v>424</v>
      </c>
      <c r="C31" s="24"/>
      <c r="D31" s="24">
        <v>3856118.9295383114</v>
      </c>
      <c r="E31" s="25"/>
    </row>
    <row r="32" spans="1:5">
      <c r="A32" s="3" t="s">
        <v>105</v>
      </c>
      <c r="B32" s="39" t="s">
        <v>425</v>
      </c>
      <c r="C32" s="24"/>
      <c r="D32" s="24">
        <v>12188961.824291082</v>
      </c>
      <c r="E32" s="25"/>
    </row>
    <row r="33" spans="1:5">
      <c r="A33" s="3" t="s">
        <v>105</v>
      </c>
      <c r="B33" s="39" t="s">
        <v>426</v>
      </c>
      <c r="C33" s="24"/>
      <c r="D33" s="24">
        <v>3556276.047132981</v>
      </c>
      <c r="E33" s="25"/>
    </row>
    <row r="34" spans="1:5">
      <c r="A34" s="3" t="s">
        <v>105</v>
      </c>
      <c r="B34" s="39" t="s">
        <v>427</v>
      </c>
      <c r="C34" s="24"/>
      <c r="D34" s="24">
        <v>21923395.867031556</v>
      </c>
      <c r="E34" s="25"/>
    </row>
    <row r="35" spans="1:5">
      <c r="A35" s="3" t="s">
        <v>105</v>
      </c>
      <c r="B35" s="39" t="s">
        <v>428</v>
      </c>
      <c r="C35" s="24"/>
      <c r="D35" s="24">
        <v>11833334.219577782</v>
      </c>
      <c r="E35" s="25"/>
    </row>
    <row r="36" spans="1:5">
      <c r="A36" s="3" t="s">
        <v>105</v>
      </c>
      <c r="B36" s="39" t="s">
        <v>429</v>
      </c>
      <c r="C36" s="24"/>
      <c r="D36" s="24">
        <v>95984587.821148023</v>
      </c>
      <c r="E36" s="25"/>
    </row>
    <row r="37" spans="1:5">
      <c r="A37" s="3" t="s">
        <v>105</v>
      </c>
      <c r="B37" s="39" t="s">
        <v>430</v>
      </c>
      <c r="C37" s="24"/>
      <c r="D37" s="24">
        <v>26497743.096284959</v>
      </c>
      <c r="E37" s="25"/>
    </row>
    <row r="38" spans="1:5">
      <c r="A38" s="3" t="s">
        <v>105</v>
      </c>
      <c r="B38" s="39" t="s">
        <v>431</v>
      </c>
      <c r="C38" s="24"/>
      <c r="D38" s="24">
        <v>10801316.856880369</v>
      </c>
      <c r="E38" s="25"/>
    </row>
    <row r="39" spans="1:5">
      <c r="A39" s="3" t="s">
        <v>105</v>
      </c>
      <c r="B39" s="39" t="s">
        <v>432</v>
      </c>
      <c r="C39" s="24"/>
      <c r="D39" s="24">
        <v>6973090.2884960417</v>
      </c>
      <c r="E39" s="25"/>
    </row>
    <row r="40" spans="1:5">
      <c r="A40" s="3" t="s">
        <v>105</v>
      </c>
      <c r="B40" s="39" t="s">
        <v>433</v>
      </c>
      <c r="C40" s="24"/>
      <c r="D40" s="24">
        <v>13946180.576992083</v>
      </c>
      <c r="E40" s="25"/>
    </row>
    <row r="41" spans="1:5">
      <c r="A41" s="3" t="s">
        <v>105</v>
      </c>
      <c r="B41" s="39" t="s">
        <v>434</v>
      </c>
      <c r="C41" s="24"/>
      <c r="D41" s="24">
        <v>33470833.384781003</v>
      </c>
      <c r="E41" s="25"/>
    </row>
    <row r="42" spans="1:5">
      <c r="A42" s="3" t="s">
        <v>105</v>
      </c>
      <c r="B42" s="39" t="s">
        <v>435</v>
      </c>
      <c r="C42" s="24"/>
      <c r="D42" s="24">
        <v>13946180.576992083</v>
      </c>
      <c r="E42" s="25"/>
    </row>
    <row r="43" spans="1:5">
      <c r="A43" s="3" t="s">
        <v>105</v>
      </c>
      <c r="B43" s="39" t="s">
        <v>436</v>
      </c>
      <c r="C43" s="24"/>
      <c r="D43" s="24">
        <v>225342385.76303807</v>
      </c>
      <c r="E43" s="25"/>
    </row>
    <row r="44" spans="1:5">
      <c r="A44" s="3" t="s">
        <v>105</v>
      </c>
      <c r="B44" s="39" t="s">
        <v>437</v>
      </c>
      <c r="C44" s="24"/>
      <c r="D44" s="24">
        <v>48811632.019472294</v>
      </c>
      <c r="E44" s="25"/>
    </row>
    <row r="45" spans="1:5">
      <c r="A45" s="3" t="s">
        <v>105</v>
      </c>
      <c r="B45" s="39" t="s">
        <v>438</v>
      </c>
      <c r="C45" s="24"/>
      <c r="D45" s="24">
        <v>48818605.109760791</v>
      </c>
      <c r="E45" s="25"/>
    </row>
    <row r="46" spans="1:5">
      <c r="A46" s="3" t="s">
        <v>105</v>
      </c>
      <c r="B46" s="39" t="s">
        <v>439</v>
      </c>
      <c r="C46" s="24"/>
      <c r="D46" s="24">
        <v>55812614.669122316</v>
      </c>
      <c r="E46" s="25"/>
    </row>
    <row r="47" spans="1:5">
      <c r="A47" s="3" t="s">
        <v>105</v>
      </c>
      <c r="B47" s="39" t="s">
        <v>440</v>
      </c>
      <c r="C47" s="24"/>
      <c r="D47" s="24">
        <v>1394618.0576992084</v>
      </c>
      <c r="E47" s="25"/>
    </row>
    <row r="48" spans="1:5">
      <c r="A48" s="3" t="s">
        <v>105</v>
      </c>
      <c r="B48" s="39" t="s">
        <v>441</v>
      </c>
      <c r="C48" s="24"/>
      <c r="D48" s="24">
        <v>68482719.723319635</v>
      </c>
      <c r="E48" s="25"/>
    </row>
    <row r="49" spans="1:8">
      <c r="A49" s="3" t="s">
        <v>105</v>
      </c>
      <c r="B49" s="39" t="s">
        <v>442</v>
      </c>
      <c r="C49" s="24"/>
      <c r="D49" s="24">
        <v>19761737.877597783</v>
      </c>
      <c r="E49" s="25"/>
    </row>
    <row r="50" spans="1:8">
      <c r="A50" s="3" t="s">
        <v>105</v>
      </c>
      <c r="B50" s="39" t="s">
        <v>443</v>
      </c>
      <c r="C50" s="24"/>
      <c r="D50" s="24">
        <v>11156944.461593667</v>
      </c>
      <c r="E50" s="25"/>
    </row>
    <row r="51" spans="1:8">
      <c r="A51" s="3" t="s">
        <v>105</v>
      </c>
      <c r="B51" s="39" t="s">
        <v>444</v>
      </c>
      <c r="C51" s="24"/>
      <c r="D51" s="24">
        <v>40443923.673277043</v>
      </c>
      <c r="E51" s="25"/>
    </row>
    <row r="52" spans="1:8">
      <c r="A52" s="3" t="s">
        <v>105</v>
      </c>
      <c r="B52" s="39" t="s">
        <v>445</v>
      </c>
      <c r="C52" s="24"/>
      <c r="D52" s="24">
        <v>11156944.461593667</v>
      </c>
      <c r="E52" s="25"/>
    </row>
    <row r="53" spans="1:8">
      <c r="A53" s="3" t="s">
        <v>105</v>
      </c>
      <c r="B53" s="39" t="s">
        <v>446</v>
      </c>
      <c r="C53" s="24"/>
      <c r="D53" s="24">
        <v>11156944.461593667</v>
      </c>
      <c r="E53" s="25"/>
    </row>
    <row r="54" spans="1:8">
      <c r="A54" s="3" t="s">
        <v>105</v>
      </c>
      <c r="B54" s="39" t="s">
        <v>447</v>
      </c>
      <c r="C54" s="24"/>
      <c r="D54" s="24">
        <v>5578472.2307968335</v>
      </c>
      <c r="E54" s="25"/>
    </row>
    <row r="55" spans="1:8">
      <c r="A55" s="3" t="s">
        <v>105</v>
      </c>
      <c r="B55" s="39" t="s">
        <v>448</v>
      </c>
      <c r="C55" s="24"/>
      <c r="D55" s="24">
        <v>1394618.0576992084</v>
      </c>
      <c r="E55" s="25"/>
    </row>
    <row r="56" spans="1:8">
      <c r="A56" s="3" t="s">
        <v>105</v>
      </c>
      <c r="B56" s="39" t="s">
        <v>449</v>
      </c>
      <c r="C56" s="24"/>
      <c r="D56" s="24">
        <v>125515625.19292876</v>
      </c>
      <c r="E56" s="25"/>
    </row>
    <row r="57" spans="1:8">
      <c r="A57" s="3" t="s">
        <v>105</v>
      </c>
      <c r="B57" s="39" t="s">
        <v>450</v>
      </c>
      <c r="C57" s="24"/>
      <c r="D57" s="24">
        <v>5578472.2307968335</v>
      </c>
      <c r="E57" s="25"/>
    </row>
    <row r="58" spans="1:8">
      <c r="A58" s="3" t="s">
        <v>105</v>
      </c>
      <c r="B58" s="39" t="s">
        <v>451</v>
      </c>
      <c r="C58" s="24"/>
      <c r="D58" s="24">
        <v>6973090.2884960417</v>
      </c>
      <c r="E58" s="25"/>
    </row>
    <row r="59" spans="1:8">
      <c r="A59" s="3" t="s">
        <v>105</v>
      </c>
      <c r="B59" s="39" t="s">
        <v>452</v>
      </c>
      <c r="C59" s="24"/>
      <c r="D59" s="24">
        <v>15340798.634691292</v>
      </c>
      <c r="E59" s="25"/>
    </row>
    <row r="60" spans="1:8">
      <c r="A60" s="3" t="s">
        <v>105</v>
      </c>
      <c r="B60" s="39" t="s">
        <v>453</v>
      </c>
      <c r="C60" s="24"/>
      <c r="D60" s="24">
        <v>46022395.904073879</v>
      </c>
      <c r="E60" s="25"/>
    </row>
    <row r="61" spans="1:8">
      <c r="A61" s="3" t="s">
        <v>105</v>
      </c>
      <c r="B61" s="39" t="s">
        <v>501</v>
      </c>
      <c r="C61" s="24"/>
      <c r="D61" s="24">
        <f>148292567.641559+169290926.358442+204326358.446454+120417755.780929</f>
        <v>642327608.22738397</v>
      </c>
      <c r="E61" s="25"/>
    </row>
    <row r="62" spans="1:8">
      <c r="A62" s="3" t="s">
        <v>105</v>
      </c>
      <c r="B62" s="38" t="s">
        <v>8</v>
      </c>
      <c r="C62" s="24"/>
      <c r="D62" s="24"/>
      <c r="E62" s="25"/>
      <c r="F62" s="7">
        <f>SUM(D63:D71)</f>
        <v>558047170.52100646</v>
      </c>
      <c r="G62" s="3">
        <v>558047170.52100646</v>
      </c>
      <c r="H62" s="7">
        <f>F62-G62</f>
        <v>0</v>
      </c>
    </row>
    <row r="63" spans="1:8">
      <c r="A63" s="3" t="s">
        <v>105</v>
      </c>
      <c r="B63" s="39" t="s">
        <v>396</v>
      </c>
      <c r="C63" s="24"/>
      <c r="D63" s="24">
        <v>86180749.697060332</v>
      </c>
      <c r="E63" s="25"/>
      <c r="G63" s="7"/>
    </row>
    <row r="64" spans="1:8">
      <c r="A64" s="3" t="s">
        <v>105</v>
      </c>
      <c r="B64" s="39" t="s">
        <v>397</v>
      </c>
      <c r="C64" s="24"/>
      <c r="D64" s="24">
        <v>51323045.223317668</v>
      </c>
      <c r="E64" s="25"/>
    </row>
    <row r="65" spans="1:8">
      <c r="A65" s="3" t="s">
        <v>105</v>
      </c>
      <c r="B65" s="39" t="s">
        <v>398</v>
      </c>
      <c r="C65" s="24"/>
      <c r="D65" s="24">
        <v>52136677.145923458</v>
      </c>
      <c r="E65" s="25"/>
    </row>
    <row r="66" spans="1:8">
      <c r="A66" s="3" t="s">
        <v>105</v>
      </c>
      <c r="B66" s="39" t="s">
        <v>399</v>
      </c>
      <c r="C66" s="24"/>
      <c r="D66" s="24">
        <v>70122224.908788219</v>
      </c>
      <c r="E66" s="25"/>
    </row>
    <row r="67" spans="1:8">
      <c r="A67" s="3" t="s">
        <v>105</v>
      </c>
      <c r="B67" s="39" t="s">
        <v>400</v>
      </c>
      <c r="C67" s="24"/>
      <c r="D67" s="24">
        <v>69586940.749179155</v>
      </c>
      <c r="E67" s="25"/>
    </row>
    <row r="68" spans="1:8">
      <c r="A68" s="3" t="s">
        <v>105</v>
      </c>
      <c r="B68" s="39" t="s">
        <v>401</v>
      </c>
      <c r="C68" s="24"/>
      <c r="D68" s="24">
        <v>33722902.055371433</v>
      </c>
      <c r="E68" s="25"/>
    </row>
    <row r="69" spans="1:8">
      <c r="A69" s="3" t="s">
        <v>105</v>
      </c>
      <c r="B69" s="39" t="s">
        <v>402</v>
      </c>
      <c r="C69" s="24"/>
      <c r="D69" s="24">
        <v>10705683.192181408</v>
      </c>
      <c r="E69" s="25"/>
    </row>
    <row r="70" spans="1:8">
      <c r="A70" s="3" t="s">
        <v>105</v>
      </c>
      <c r="B70" s="39" t="s">
        <v>403</v>
      </c>
      <c r="C70" s="24"/>
      <c r="D70" s="24">
        <v>45456330.834002256</v>
      </c>
      <c r="E70" s="25"/>
    </row>
    <row r="71" spans="1:8">
      <c r="A71" s="3" t="s">
        <v>105</v>
      </c>
      <c r="B71" s="39" t="s">
        <v>502</v>
      </c>
      <c r="C71" s="24"/>
      <c r="D71" s="24">
        <f>34486280.1682483+39457937.0259278+39486813.0775794+25381586.4434271</f>
        <v>138812616.7151826</v>
      </c>
      <c r="E71" s="25"/>
    </row>
    <row r="72" spans="1:8">
      <c r="A72" s="3" t="s">
        <v>105</v>
      </c>
      <c r="B72" s="38" t="s">
        <v>9</v>
      </c>
      <c r="C72" s="24"/>
      <c r="D72" s="24"/>
      <c r="E72" s="25"/>
      <c r="F72" s="7"/>
    </row>
    <row r="73" spans="1:8">
      <c r="A73" s="3" t="s">
        <v>105</v>
      </c>
      <c r="B73" s="39" t="s">
        <v>106</v>
      </c>
      <c r="C73" s="24"/>
      <c r="D73" s="24">
        <v>2125785.2030674354</v>
      </c>
      <c r="E73" s="25"/>
      <c r="F73" s="7">
        <f>SUM(D73:D386)</f>
        <v>939648491.30198479</v>
      </c>
      <c r="G73" s="3">
        <v>939648491.30198491</v>
      </c>
      <c r="H73" s="7">
        <f>F73-G73</f>
        <v>0</v>
      </c>
    </row>
    <row r="74" spans="1:8">
      <c r="A74" s="3" t="s">
        <v>105</v>
      </c>
      <c r="B74" s="39" t="s">
        <v>107</v>
      </c>
      <c r="C74" s="24"/>
      <c r="D74" s="24">
        <v>1453577.4496650305</v>
      </c>
      <c r="E74" s="25"/>
      <c r="G74" s="7"/>
    </row>
    <row r="75" spans="1:8">
      <c r="A75" s="3" t="s">
        <v>105</v>
      </c>
      <c r="B75" s="39" t="s">
        <v>108</v>
      </c>
      <c r="C75" s="24"/>
      <c r="D75" s="24">
        <v>2010877.8947935202</v>
      </c>
      <c r="E75" s="25"/>
    </row>
    <row r="76" spans="1:8">
      <c r="A76" s="3" t="s">
        <v>105</v>
      </c>
      <c r="B76" s="39" t="s">
        <v>109</v>
      </c>
      <c r="C76" s="24"/>
      <c r="D76" s="24">
        <v>4768653.2933674911</v>
      </c>
      <c r="E76" s="25"/>
    </row>
    <row r="77" spans="1:8">
      <c r="A77" s="3" t="s">
        <v>105</v>
      </c>
      <c r="B77" s="39" t="s">
        <v>110</v>
      </c>
      <c r="C77" s="24"/>
      <c r="D77" s="24">
        <v>828481.6926549304</v>
      </c>
      <c r="E77" s="25"/>
    </row>
    <row r="78" spans="1:8">
      <c r="A78" s="3" t="s">
        <v>105</v>
      </c>
      <c r="B78" s="39" t="s">
        <v>111</v>
      </c>
      <c r="C78" s="24"/>
      <c r="D78" s="24">
        <v>5329400.9577441979</v>
      </c>
      <c r="E78" s="25"/>
    </row>
    <row r="79" spans="1:8">
      <c r="A79" s="3" t="s">
        <v>105</v>
      </c>
      <c r="B79" s="39" t="s">
        <v>112</v>
      </c>
      <c r="C79" s="24"/>
      <c r="D79" s="24">
        <v>195342.42406565626</v>
      </c>
      <c r="E79" s="25"/>
    </row>
    <row r="80" spans="1:8">
      <c r="A80" s="3" t="s">
        <v>105</v>
      </c>
      <c r="B80" s="39" t="s">
        <v>113</v>
      </c>
      <c r="C80" s="24"/>
      <c r="D80" s="24">
        <v>201087.78947935201</v>
      </c>
      <c r="E80" s="25"/>
    </row>
    <row r="81" spans="1:5">
      <c r="A81" s="3" t="s">
        <v>105</v>
      </c>
      <c r="B81" s="39" t="s">
        <v>114</v>
      </c>
      <c r="C81" s="24"/>
      <c r="D81" s="24">
        <v>193044.27790017793</v>
      </c>
      <c r="E81" s="25"/>
    </row>
    <row r="82" spans="1:5">
      <c r="A82" s="3" t="s">
        <v>105</v>
      </c>
      <c r="B82" s="39" t="s">
        <v>115</v>
      </c>
      <c r="C82" s="24"/>
      <c r="D82" s="24">
        <v>671058.68031966605</v>
      </c>
      <c r="E82" s="25"/>
    </row>
    <row r="83" spans="1:5">
      <c r="A83" s="3" t="s">
        <v>105</v>
      </c>
      <c r="B83" s="39" t="s">
        <v>116</v>
      </c>
      <c r="C83" s="24"/>
      <c r="D83" s="24">
        <v>438945.91760635696</v>
      </c>
      <c r="E83" s="25"/>
    </row>
    <row r="84" spans="1:5">
      <c r="A84" s="3" t="s">
        <v>105</v>
      </c>
      <c r="B84" s="39" t="s">
        <v>117</v>
      </c>
      <c r="C84" s="24"/>
      <c r="D84" s="24">
        <v>1121495.3287534146</v>
      </c>
      <c r="E84" s="25"/>
    </row>
    <row r="85" spans="1:5">
      <c r="A85" s="3" t="s">
        <v>105</v>
      </c>
      <c r="B85" s="39" t="s">
        <v>118</v>
      </c>
      <c r="C85" s="24"/>
      <c r="D85" s="24">
        <v>367703.38647652941</v>
      </c>
      <c r="E85" s="25"/>
    </row>
    <row r="86" spans="1:5">
      <c r="A86" s="3" t="s">
        <v>105</v>
      </c>
      <c r="B86" s="39" t="s">
        <v>119</v>
      </c>
      <c r="C86" s="24"/>
      <c r="D86" s="24">
        <v>143634.13534239429</v>
      </c>
      <c r="E86" s="25"/>
    </row>
    <row r="87" spans="1:5">
      <c r="A87" s="3" t="s">
        <v>105</v>
      </c>
      <c r="B87" s="39" t="s">
        <v>120</v>
      </c>
      <c r="C87" s="24"/>
      <c r="D87" s="24">
        <v>74689.750378045035</v>
      </c>
      <c r="E87" s="25"/>
    </row>
    <row r="88" spans="1:5">
      <c r="A88" s="3" t="s">
        <v>105</v>
      </c>
      <c r="B88" s="39" t="s">
        <v>121</v>
      </c>
      <c r="C88" s="24"/>
      <c r="D88" s="24">
        <v>91925.846619132353</v>
      </c>
      <c r="E88" s="25"/>
    </row>
    <row r="89" spans="1:5">
      <c r="A89" s="3" t="s">
        <v>105</v>
      </c>
      <c r="B89" s="39" t="s">
        <v>122</v>
      </c>
      <c r="C89" s="24"/>
      <c r="D89" s="24">
        <v>723916.04212566721</v>
      </c>
      <c r="E89" s="25"/>
    </row>
    <row r="90" spans="1:5">
      <c r="A90" s="3" t="s">
        <v>105</v>
      </c>
      <c r="B90" s="39" t="s">
        <v>123</v>
      </c>
      <c r="C90" s="24"/>
      <c r="D90" s="24">
        <v>298759.00151218014</v>
      </c>
      <c r="E90" s="25"/>
    </row>
    <row r="91" spans="1:5">
      <c r="A91" s="3" t="s">
        <v>105</v>
      </c>
      <c r="B91" s="39" t="s">
        <v>124</v>
      </c>
      <c r="C91" s="24"/>
      <c r="D91" s="24">
        <v>545809.71430109825</v>
      </c>
      <c r="E91" s="25"/>
    </row>
    <row r="92" spans="1:5">
      <c r="A92" s="3" t="s">
        <v>105</v>
      </c>
      <c r="B92" s="39" t="s">
        <v>125</v>
      </c>
      <c r="C92" s="24"/>
      <c r="D92" s="24">
        <v>423778.15291420015</v>
      </c>
      <c r="E92" s="25"/>
    </row>
    <row r="93" spans="1:5">
      <c r="A93" s="3" t="s">
        <v>105</v>
      </c>
      <c r="B93" s="39" t="s">
        <v>126</v>
      </c>
      <c r="C93" s="24"/>
      <c r="D93" s="24">
        <v>471119.96392305323</v>
      </c>
      <c r="E93" s="25"/>
    </row>
    <row r="94" spans="1:5">
      <c r="A94" s="3" t="s">
        <v>105</v>
      </c>
      <c r="B94" s="39" t="s">
        <v>127</v>
      </c>
      <c r="C94" s="24"/>
      <c r="D94" s="24">
        <v>1431974.8757095342</v>
      </c>
      <c r="E94" s="25"/>
    </row>
    <row r="95" spans="1:5">
      <c r="A95" s="3" t="s">
        <v>105</v>
      </c>
      <c r="B95" s="39" t="s">
        <v>128</v>
      </c>
      <c r="C95" s="24"/>
      <c r="D95" s="24">
        <v>194652.98021601274</v>
      </c>
      <c r="E95" s="25"/>
    </row>
    <row r="96" spans="1:5">
      <c r="A96" s="3" t="s">
        <v>105</v>
      </c>
      <c r="B96" s="39" t="s">
        <v>127</v>
      </c>
      <c r="C96" s="24"/>
      <c r="D96" s="24">
        <v>667841.27568799641</v>
      </c>
      <c r="E96" s="25"/>
    </row>
    <row r="97" spans="1:5">
      <c r="A97" s="3" t="s">
        <v>105</v>
      </c>
      <c r="B97" s="39" t="s">
        <v>129</v>
      </c>
      <c r="C97" s="24"/>
      <c r="D97" s="24">
        <v>243603.4935407007</v>
      </c>
      <c r="E97" s="25"/>
    </row>
    <row r="98" spans="1:5" ht="25.5">
      <c r="A98" s="3" t="s">
        <v>105</v>
      </c>
      <c r="B98" s="39" t="s">
        <v>130</v>
      </c>
      <c r="C98" s="24"/>
      <c r="D98" s="24">
        <v>336448.59862602438</v>
      </c>
      <c r="E98" s="25"/>
    </row>
    <row r="99" spans="1:5">
      <c r="A99" s="3" t="s">
        <v>105</v>
      </c>
      <c r="B99" s="39" t="s">
        <v>131</v>
      </c>
      <c r="C99" s="24"/>
      <c r="D99" s="24">
        <v>187643.63441130391</v>
      </c>
      <c r="E99" s="25"/>
    </row>
    <row r="100" spans="1:5">
      <c r="A100" s="3" t="s">
        <v>105</v>
      </c>
      <c r="B100" s="39" t="s">
        <v>132</v>
      </c>
      <c r="C100" s="24"/>
      <c r="D100" s="24">
        <v>564999.23478284222</v>
      </c>
      <c r="E100" s="25"/>
    </row>
    <row r="101" spans="1:5">
      <c r="A101" s="3" t="s">
        <v>105</v>
      </c>
      <c r="B101" s="39" t="s">
        <v>133</v>
      </c>
      <c r="C101" s="24"/>
      <c r="D101" s="24">
        <v>612800.67502479104</v>
      </c>
      <c r="E101" s="25"/>
    </row>
    <row r="102" spans="1:5">
      <c r="A102" s="3" t="s">
        <v>105</v>
      </c>
      <c r="B102" s="39" t="s">
        <v>134</v>
      </c>
      <c r="C102" s="24"/>
      <c r="D102" s="24">
        <v>288762.06569234945</v>
      </c>
      <c r="E102" s="25"/>
    </row>
    <row r="103" spans="1:5" ht="25.5">
      <c r="A103" s="3" t="s">
        <v>105</v>
      </c>
      <c r="B103" s="39" t="s">
        <v>135</v>
      </c>
      <c r="C103" s="24"/>
      <c r="D103" s="24">
        <v>84571.778889601759</v>
      </c>
      <c r="E103" s="25"/>
    </row>
    <row r="104" spans="1:5">
      <c r="A104" s="3" t="s">
        <v>105</v>
      </c>
      <c r="B104" s="39" t="s">
        <v>136</v>
      </c>
      <c r="C104" s="24"/>
      <c r="D104" s="24">
        <v>87674.276212997473</v>
      </c>
      <c r="E104" s="25"/>
    </row>
    <row r="105" spans="1:5" ht="25.5">
      <c r="A105" s="3" t="s">
        <v>105</v>
      </c>
      <c r="B105" s="39" t="s">
        <v>137</v>
      </c>
      <c r="C105" s="24"/>
      <c r="D105" s="24">
        <v>103416.57744652389</v>
      </c>
      <c r="E105" s="25"/>
    </row>
    <row r="106" spans="1:5" ht="25.5">
      <c r="A106" s="3" t="s">
        <v>105</v>
      </c>
      <c r="B106" s="39" t="s">
        <v>138</v>
      </c>
      <c r="C106" s="24"/>
      <c r="D106" s="24">
        <v>121916.65407862427</v>
      </c>
      <c r="E106" s="25"/>
    </row>
    <row r="107" spans="1:5">
      <c r="A107" s="3" t="s">
        <v>105</v>
      </c>
      <c r="B107" s="39" t="s">
        <v>139</v>
      </c>
      <c r="C107" s="24"/>
      <c r="D107" s="24">
        <v>163742.91429032947</v>
      </c>
      <c r="E107" s="25"/>
    </row>
    <row r="108" spans="1:5">
      <c r="A108" s="3" t="s">
        <v>105</v>
      </c>
      <c r="B108" s="39" t="s">
        <v>140</v>
      </c>
      <c r="C108" s="24"/>
      <c r="D108" s="24">
        <v>331392.67706197209</v>
      </c>
      <c r="E108" s="25"/>
    </row>
    <row r="109" spans="1:5">
      <c r="A109" s="3" t="s">
        <v>105</v>
      </c>
      <c r="B109" s="39" t="s">
        <v>141</v>
      </c>
      <c r="C109" s="24"/>
      <c r="D109" s="24">
        <v>71012.716513279738</v>
      </c>
      <c r="E109" s="25"/>
    </row>
    <row r="110" spans="1:5">
      <c r="A110" s="3" t="s">
        <v>105</v>
      </c>
      <c r="B110" s="39" t="s">
        <v>142</v>
      </c>
      <c r="C110" s="24"/>
      <c r="D110" s="24">
        <v>640493.33631880465</v>
      </c>
      <c r="E110" s="25"/>
    </row>
    <row r="111" spans="1:5">
      <c r="A111" s="3" t="s">
        <v>105</v>
      </c>
      <c r="B111" s="39" t="s">
        <v>143</v>
      </c>
      <c r="C111" s="24"/>
      <c r="D111" s="24">
        <v>777922.47701440752</v>
      </c>
      <c r="E111" s="25"/>
    </row>
    <row r="112" spans="1:5">
      <c r="A112" s="3" t="s">
        <v>105</v>
      </c>
      <c r="B112" s="39" t="s">
        <v>144</v>
      </c>
      <c r="C112" s="24"/>
      <c r="D112" s="24">
        <v>759652.21499885491</v>
      </c>
      <c r="E112" s="25"/>
    </row>
    <row r="113" spans="1:5">
      <c r="A113" s="3" t="s">
        <v>105</v>
      </c>
      <c r="B113" s="39" t="s">
        <v>145</v>
      </c>
      <c r="C113" s="24"/>
      <c r="D113" s="24">
        <v>631070.93704034341</v>
      </c>
      <c r="E113" s="25"/>
    </row>
    <row r="114" spans="1:5">
      <c r="A114" s="3" t="s">
        <v>105</v>
      </c>
      <c r="B114" s="39" t="s">
        <v>146</v>
      </c>
      <c r="C114" s="24"/>
      <c r="D114" s="24">
        <v>540868.70004531997</v>
      </c>
      <c r="E114" s="25"/>
    </row>
    <row r="115" spans="1:5">
      <c r="A115" s="3" t="s">
        <v>105</v>
      </c>
      <c r="B115" s="39" t="s">
        <v>147</v>
      </c>
      <c r="C115" s="24"/>
      <c r="D115" s="24">
        <v>1111958.0221666796</v>
      </c>
      <c r="E115" s="25"/>
    </row>
    <row r="116" spans="1:5">
      <c r="A116" s="3" t="s">
        <v>105</v>
      </c>
      <c r="B116" s="39" t="s">
        <v>148</v>
      </c>
      <c r="C116" s="24"/>
      <c r="D116" s="24">
        <v>1958020.5329875189</v>
      </c>
      <c r="E116" s="25"/>
    </row>
    <row r="117" spans="1:5">
      <c r="A117" s="3" t="s">
        <v>105</v>
      </c>
      <c r="B117" s="39" t="s">
        <v>149</v>
      </c>
      <c r="C117" s="24"/>
      <c r="D117" s="24">
        <v>140531.63801899858</v>
      </c>
      <c r="E117" s="25"/>
    </row>
    <row r="118" spans="1:5">
      <c r="A118" s="3" t="s">
        <v>105</v>
      </c>
      <c r="B118" s="39" t="s">
        <v>150</v>
      </c>
      <c r="C118" s="24"/>
      <c r="D118" s="24">
        <v>486402.63592348405</v>
      </c>
      <c r="E118" s="25"/>
    </row>
    <row r="119" spans="1:5">
      <c r="A119" s="3" t="s">
        <v>105</v>
      </c>
      <c r="B119" s="39" t="s">
        <v>151</v>
      </c>
      <c r="C119" s="24"/>
      <c r="D119" s="24">
        <v>477324.95856984472</v>
      </c>
      <c r="E119" s="25"/>
    </row>
    <row r="120" spans="1:5">
      <c r="A120" s="3" t="s">
        <v>105</v>
      </c>
      <c r="B120" s="39" t="s">
        <v>152</v>
      </c>
      <c r="C120" s="24"/>
      <c r="D120" s="24">
        <v>2506243.3007623693</v>
      </c>
      <c r="E120" s="25"/>
    </row>
    <row r="121" spans="1:5">
      <c r="A121" s="3" t="s">
        <v>105</v>
      </c>
      <c r="B121" s="39" t="s">
        <v>153</v>
      </c>
      <c r="C121" s="24"/>
      <c r="D121" s="24">
        <v>71012.716513279738</v>
      </c>
      <c r="E121" s="25"/>
    </row>
    <row r="122" spans="1:5">
      <c r="A122" s="3" t="s">
        <v>105</v>
      </c>
      <c r="B122" s="39" t="s">
        <v>147</v>
      </c>
      <c r="C122" s="24"/>
      <c r="D122" s="24">
        <v>899379.50185993616</v>
      </c>
      <c r="E122" s="25"/>
    </row>
    <row r="123" spans="1:5">
      <c r="A123" s="3" t="s">
        <v>105</v>
      </c>
      <c r="B123" s="39" t="s">
        <v>148</v>
      </c>
      <c r="C123" s="24"/>
      <c r="D123" s="24">
        <v>1286961.852667853</v>
      </c>
      <c r="E123" s="25"/>
    </row>
    <row r="124" spans="1:5">
      <c r="A124" s="3" t="s">
        <v>105</v>
      </c>
      <c r="B124" s="39" t="s">
        <v>149</v>
      </c>
      <c r="C124" s="24"/>
      <c r="D124" s="24">
        <v>112953.88403325887</v>
      </c>
      <c r="E124" s="25"/>
    </row>
    <row r="125" spans="1:5">
      <c r="A125" s="3" t="s">
        <v>105</v>
      </c>
      <c r="B125" s="39" t="s">
        <v>154</v>
      </c>
      <c r="C125" s="24"/>
      <c r="D125" s="24">
        <v>210280.37414126523</v>
      </c>
      <c r="E125" s="25"/>
    </row>
    <row r="126" spans="1:5">
      <c r="A126" s="3" t="s">
        <v>105</v>
      </c>
      <c r="B126" s="39" t="s">
        <v>155</v>
      </c>
      <c r="C126" s="24"/>
      <c r="D126" s="24">
        <v>22751.647038235256</v>
      </c>
      <c r="E126" s="25"/>
    </row>
    <row r="127" spans="1:5">
      <c r="A127" s="3" t="s">
        <v>105</v>
      </c>
      <c r="B127" s="39" t="s">
        <v>156</v>
      </c>
      <c r="C127" s="24"/>
      <c r="D127" s="24">
        <v>103876.20667961956</v>
      </c>
      <c r="E127" s="25"/>
    </row>
    <row r="128" spans="1:5">
      <c r="A128" s="3" t="s">
        <v>105</v>
      </c>
      <c r="B128" s="39" t="s">
        <v>157</v>
      </c>
      <c r="C128" s="24"/>
      <c r="D128" s="24">
        <v>437452.12259879604</v>
      </c>
      <c r="E128" s="25"/>
    </row>
    <row r="129" spans="1:5">
      <c r="A129" s="3" t="s">
        <v>105</v>
      </c>
      <c r="B129" s="39" t="s">
        <v>158</v>
      </c>
      <c r="C129" s="24"/>
      <c r="D129" s="24">
        <v>613834.84079925623</v>
      </c>
      <c r="E129" s="25"/>
    </row>
    <row r="130" spans="1:5">
      <c r="A130" s="3" t="s">
        <v>105</v>
      </c>
      <c r="B130" s="39" t="s">
        <v>159</v>
      </c>
      <c r="C130" s="24"/>
      <c r="D130" s="24">
        <v>593496.24723477312</v>
      </c>
      <c r="E130" s="25"/>
    </row>
    <row r="131" spans="1:5">
      <c r="A131" s="3" t="s">
        <v>105</v>
      </c>
      <c r="B131" s="39" t="s">
        <v>160</v>
      </c>
      <c r="C131" s="24"/>
      <c r="D131" s="24">
        <v>376206.52728879917</v>
      </c>
      <c r="E131" s="25"/>
    </row>
    <row r="132" spans="1:5">
      <c r="A132" s="3" t="s">
        <v>105</v>
      </c>
      <c r="B132" s="39" t="s">
        <v>161</v>
      </c>
      <c r="C132" s="24"/>
      <c r="D132" s="24">
        <v>61935.039159640415</v>
      </c>
      <c r="E132" s="25"/>
    </row>
    <row r="133" spans="1:5">
      <c r="A133" s="3" t="s">
        <v>105</v>
      </c>
      <c r="B133" s="39" t="s">
        <v>162</v>
      </c>
      <c r="C133" s="24"/>
      <c r="D133" s="24">
        <v>44928.757535100936</v>
      </c>
      <c r="E133" s="25"/>
    </row>
    <row r="134" spans="1:5">
      <c r="A134" s="3" t="s">
        <v>105</v>
      </c>
      <c r="B134" s="39" t="s">
        <v>163</v>
      </c>
      <c r="C134" s="24"/>
      <c r="D134" s="24">
        <v>112609.16210843713</v>
      </c>
      <c r="E134" s="25"/>
    </row>
    <row r="135" spans="1:5">
      <c r="A135" s="3" t="s">
        <v>105</v>
      </c>
      <c r="B135" s="39" t="s">
        <v>164</v>
      </c>
      <c r="C135" s="24"/>
      <c r="D135" s="24">
        <v>104335.83591271521</v>
      </c>
      <c r="E135" s="25"/>
    </row>
    <row r="136" spans="1:5">
      <c r="A136" s="3" t="s">
        <v>105</v>
      </c>
      <c r="B136" s="39" t="s">
        <v>165</v>
      </c>
      <c r="C136" s="24"/>
      <c r="D136" s="24">
        <v>2180481.0818058196</v>
      </c>
      <c r="E136" s="25"/>
    </row>
    <row r="137" spans="1:5">
      <c r="A137" s="3" t="s">
        <v>105</v>
      </c>
      <c r="B137" s="39" t="s">
        <v>166</v>
      </c>
      <c r="C137" s="24"/>
      <c r="D137" s="24">
        <v>804466.06522568199</v>
      </c>
      <c r="E137" s="25"/>
    </row>
    <row r="138" spans="1:5">
      <c r="A138" s="3" t="s">
        <v>105</v>
      </c>
      <c r="B138" s="39" t="s">
        <v>167</v>
      </c>
      <c r="C138" s="24"/>
      <c r="D138" s="24">
        <v>879500.53752854874</v>
      </c>
      <c r="E138" s="25"/>
    </row>
    <row r="139" spans="1:5">
      <c r="A139" s="3" t="s">
        <v>105</v>
      </c>
      <c r="B139" s="39" t="s">
        <v>168</v>
      </c>
      <c r="C139" s="24"/>
      <c r="D139" s="24">
        <v>103416.57744652389</v>
      </c>
      <c r="E139" s="25"/>
    </row>
    <row r="140" spans="1:5">
      <c r="A140" s="3" t="s">
        <v>105</v>
      </c>
      <c r="B140" s="39" t="s">
        <v>121</v>
      </c>
      <c r="C140" s="24"/>
      <c r="D140" s="24">
        <v>287612.99260961037</v>
      </c>
      <c r="E140" s="25"/>
    </row>
    <row r="141" spans="1:5">
      <c r="A141" s="3" t="s">
        <v>105</v>
      </c>
      <c r="B141" s="39" t="s">
        <v>169</v>
      </c>
      <c r="C141" s="24"/>
      <c r="D141" s="24">
        <v>459859.04771220958</v>
      </c>
      <c r="E141" s="25"/>
    </row>
    <row r="142" spans="1:5">
      <c r="A142" s="3" t="s">
        <v>105</v>
      </c>
      <c r="B142" s="39" t="s">
        <v>170</v>
      </c>
      <c r="C142" s="24"/>
      <c r="D142" s="24">
        <v>86180.481205436576</v>
      </c>
      <c r="E142" s="25"/>
    </row>
    <row r="143" spans="1:5">
      <c r="A143" s="3" t="s">
        <v>105</v>
      </c>
      <c r="B143" s="39" t="s">
        <v>171</v>
      </c>
      <c r="C143" s="24"/>
      <c r="D143" s="24">
        <v>57626.015099368589</v>
      </c>
      <c r="E143" s="25"/>
    </row>
    <row r="144" spans="1:5">
      <c r="A144" s="3" t="s">
        <v>105</v>
      </c>
      <c r="B144" s="39" t="s">
        <v>172</v>
      </c>
      <c r="C144" s="24"/>
      <c r="D144" s="24">
        <v>138118.58454524635</v>
      </c>
      <c r="E144" s="25"/>
    </row>
    <row r="145" spans="1:5">
      <c r="A145" s="3" t="s">
        <v>105</v>
      </c>
      <c r="B145" s="39" t="s">
        <v>173</v>
      </c>
      <c r="C145" s="24"/>
      <c r="D145" s="24">
        <v>34472.192482174629</v>
      </c>
      <c r="E145" s="25"/>
    </row>
    <row r="146" spans="1:5">
      <c r="A146" s="3" t="s">
        <v>105</v>
      </c>
      <c r="B146" s="39" t="s">
        <v>174</v>
      </c>
      <c r="C146" s="24"/>
      <c r="D146" s="24">
        <v>69289.106889171002</v>
      </c>
      <c r="E146" s="25"/>
    </row>
    <row r="147" spans="1:5">
      <c r="A147" s="3" t="s">
        <v>105</v>
      </c>
      <c r="B147" s="39" t="s">
        <v>175</v>
      </c>
      <c r="C147" s="24"/>
      <c r="D147" s="24">
        <v>287555.53895547334</v>
      </c>
      <c r="E147" s="25"/>
    </row>
    <row r="148" spans="1:5">
      <c r="A148" s="3" t="s">
        <v>105</v>
      </c>
      <c r="B148" s="39" t="s">
        <v>176</v>
      </c>
      <c r="C148" s="24"/>
      <c r="D148" s="24">
        <v>259058.52650354232</v>
      </c>
      <c r="E148" s="25"/>
    </row>
    <row r="149" spans="1:5">
      <c r="A149" s="3" t="s">
        <v>105</v>
      </c>
      <c r="B149" s="39" t="s">
        <v>177</v>
      </c>
      <c r="C149" s="24"/>
      <c r="D149" s="24">
        <v>345698.63694207458</v>
      </c>
      <c r="E149" s="25"/>
    </row>
    <row r="150" spans="1:5">
      <c r="A150" s="3" t="s">
        <v>105</v>
      </c>
      <c r="B150" s="39" t="s">
        <v>178</v>
      </c>
      <c r="C150" s="24"/>
      <c r="D150" s="24">
        <v>517427.60915744124</v>
      </c>
      <c r="E150" s="25"/>
    </row>
    <row r="151" spans="1:5">
      <c r="A151" s="3" t="s">
        <v>105</v>
      </c>
      <c r="B151" s="39" t="s">
        <v>179</v>
      </c>
      <c r="C151" s="24"/>
      <c r="D151" s="24">
        <v>741439.40663743927</v>
      </c>
      <c r="E151" s="25"/>
    </row>
    <row r="152" spans="1:5">
      <c r="A152" s="3" t="s">
        <v>105</v>
      </c>
      <c r="B152" s="39" t="s">
        <v>180</v>
      </c>
      <c r="C152" s="24"/>
      <c r="D152" s="24">
        <v>557415.35243676382</v>
      </c>
      <c r="E152" s="25"/>
    </row>
    <row r="153" spans="1:5">
      <c r="A153" s="3" t="s">
        <v>105</v>
      </c>
      <c r="B153" s="39" t="s">
        <v>181</v>
      </c>
      <c r="C153" s="24"/>
      <c r="D153" s="24">
        <v>81067.105987247342</v>
      </c>
      <c r="E153" s="25"/>
    </row>
    <row r="154" spans="1:5">
      <c r="A154" s="3" t="s">
        <v>105</v>
      </c>
      <c r="B154" s="39" t="s">
        <v>182</v>
      </c>
      <c r="C154" s="24"/>
      <c r="D154" s="24">
        <v>92098.207581543218</v>
      </c>
      <c r="E154" s="25"/>
    </row>
    <row r="155" spans="1:5">
      <c r="A155" s="3" t="s">
        <v>105</v>
      </c>
      <c r="B155" s="39" t="s">
        <v>183</v>
      </c>
      <c r="C155" s="24"/>
      <c r="D155" s="24">
        <v>523517.69649595872</v>
      </c>
      <c r="E155" s="25"/>
    </row>
    <row r="156" spans="1:5">
      <c r="A156" s="3" t="s">
        <v>105</v>
      </c>
      <c r="B156" s="39" t="s">
        <v>184</v>
      </c>
      <c r="C156" s="24"/>
      <c r="D156" s="24">
        <v>546556.61180487869</v>
      </c>
      <c r="E156" s="25"/>
    </row>
    <row r="157" spans="1:5">
      <c r="A157" s="3" t="s">
        <v>105</v>
      </c>
      <c r="B157" s="39" t="s">
        <v>185</v>
      </c>
      <c r="C157" s="24"/>
      <c r="D157" s="24">
        <v>34759.460752859421</v>
      </c>
      <c r="E157" s="25"/>
    </row>
    <row r="158" spans="1:5">
      <c r="A158" s="3" t="s">
        <v>105</v>
      </c>
      <c r="B158" s="39" t="s">
        <v>186</v>
      </c>
      <c r="C158" s="24"/>
      <c r="D158" s="24">
        <v>40332.465204144319</v>
      </c>
      <c r="E158" s="25"/>
    </row>
    <row r="159" spans="1:5">
      <c r="A159" s="3" t="s">
        <v>105</v>
      </c>
      <c r="B159" s="39" t="s">
        <v>187</v>
      </c>
      <c r="C159" s="24"/>
      <c r="D159" s="24">
        <v>2627930.1402244461</v>
      </c>
      <c r="E159" s="25"/>
    </row>
    <row r="160" spans="1:5">
      <c r="A160" s="3" t="s">
        <v>105</v>
      </c>
      <c r="B160" s="39" t="s">
        <v>188</v>
      </c>
      <c r="C160" s="24"/>
      <c r="D160" s="24">
        <v>981308.41265923774</v>
      </c>
      <c r="E160" s="25"/>
    </row>
    <row r="161" spans="1:5">
      <c r="A161" s="3" t="s">
        <v>105</v>
      </c>
      <c r="B161" s="39" t="s">
        <v>189</v>
      </c>
      <c r="C161" s="24"/>
      <c r="D161" s="24">
        <v>2441780.3008207032</v>
      </c>
      <c r="E161" s="25"/>
    </row>
    <row r="162" spans="1:5">
      <c r="A162" s="3" t="s">
        <v>105</v>
      </c>
      <c r="B162" s="39" t="s">
        <v>190</v>
      </c>
      <c r="C162" s="24"/>
      <c r="D162" s="24">
        <v>2826719.7835383196</v>
      </c>
      <c r="E162" s="25"/>
    </row>
    <row r="163" spans="1:5">
      <c r="A163" s="3" t="s">
        <v>105</v>
      </c>
      <c r="B163" s="39" t="s">
        <v>191</v>
      </c>
      <c r="C163" s="24"/>
      <c r="D163" s="24">
        <v>248429.60048820515</v>
      </c>
      <c r="E163" s="25"/>
    </row>
    <row r="164" spans="1:5">
      <c r="A164" s="3" t="s">
        <v>105</v>
      </c>
      <c r="B164" s="39" t="s">
        <v>192</v>
      </c>
      <c r="C164" s="24"/>
      <c r="D164" s="24">
        <v>185690.21017064733</v>
      </c>
      <c r="E164" s="25"/>
    </row>
    <row r="165" spans="1:5">
      <c r="A165" s="3" t="s">
        <v>105</v>
      </c>
      <c r="B165" s="39" t="s">
        <v>193</v>
      </c>
      <c r="C165" s="24"/>
      <c r="D165" s="24">
        <v>1109659.8760012013</v>
      </c>
      <c r="E165" s="25"/>
    </row>
    <row r="166" spans="1:5">
      <c r="A166" s="3" t="s">
        <v>105</v>
      </c>
      <c r="B166" s="39" t="s">
        <v>194</v>
      </c>
      <c r="C166" s="24"/>
      <c r="D166" s="24">
        <v>1050252.7976235871</v>
      </c>
      <c r="E166" s="25"/>
    </row>
    <row r="167" spans="1:5">
      <c r="A167" s="3" t="s">
        <v>105</v>
      </c>
      <c r="B167" s="39" t="s">
        <v>195</v>
      </c>
      <c r="C167" s="24"/>
      <c r="D167" s="24">
        <v>2141872.2262257836</v>
      </c>
      <c r="E167" s="25"/>
    </row>
    <row r="168" spans="1:5">
      <c r="A168" s="3" t="s">
        <v>105</v>
      </c>
      <c r="B168" s="39" t="s">
        <v>196</v>
      </c>
      <c r="C168" s="24"/>
      <c r="D168" s="24">
        <v>1405661.1021148073</v>
      </c>
      <c r="E168" s="25"/>
    </row>
    <row r="169" spans="1:5">
      <c r="A169" s="3" t="s">
        <v>105</v>
      </c>
      <c r="B169" s="39" t="s">
        <v>197</v>
      </c>
      <c r="C169" s="24"/>
      <c r="D169" s="24">
        <v>201317.60409589988</v>
      </c>
      <c r="E169" s="25"/>
    </row>
    <row r="170" spans="1:5">
      <c r="A170" s="3" t="s">
        <v>105</v>
      </c>
      <c r="B170" s="39" t="s">
        <v>198</v>
      </c>
      <c r="C170" s="24"/>
      <c r="D170" s="24">
        <v>208212.04259233479</v>
      </c>
      <c r="E170" s="25"/>
    </row>
    <row r="171" spans="1:5">
      <c r="A171" s="3" t="s">
        <v>105</v>
      </c>
      <c r="B171" s="39" t="s">
        <v>199</v>
      </c>
      <c r="C171" s="24"/>
      <c r="D171" s="24">
        <v>146162.09612442044</v>
      </c>
      <c r="E171" s="25"/>
    </row>
    <row r="172" spans="1:5">
      <c r="A172" s="3" t="s">
        <v>105</v>
      </c>
      <c r="B172" s="39" t="s">
        <v>200</v>
      </c>
      <c r="C172" s="24"/>
      <c r="D172" s="24">
        <v>537651.29541365034</v>
      </c>
      <c r="E172" s="25"/>
    </row>
    <row r="173" spans="1:5">
      <c r="A173" s="3" t="s">
        <v>105</v>
      </c>
      <c r="B173" s="39" t="s">
        <v>201</v>
      </c>
      <c r="C173" s="24"/>
      <c r="D173" s="24">
        <v>89857.515070201873</v>
      </c>
      <c r="E173" s="25"/>
    </row>
    <row r="174" spans="1:5">
      <c r="A174" s="3" t="s">
        <v>105</v>
      </c>
      <c r="B174" s="39" t="s">
        <v>202</v>
      </c>
      <c r="C174" s="24"/>
      <c r="D174" s="24">
        <v>902137.27725851012</v>
      </c>
      <c r="E174" s="25"/>
    </row>
    <row r="175" spans="1:5">
      <c r="A175" s="3" t="s">
        <v>105</v>
      </c>
      <c r="B175" s="39" t="s">
        <v>203</v>
      </c>
      <c r="C175" s="24"/>
      <c r="D175" s="24">
        <v>177991.42051629501</v>
      </c>
      <c r="E175" s="25"/>
    </row>
    <row r="176" spans="1:5">
      <c r="A176" s="3" t="s">
        <v>105</v>
      </c>
      <c r="B176" s="39" t="s">
        <v>204</v>
      </c>
      <c r="C176" s="24"/>
      <c r="D176" s="24">
        <v>167764.67007991651</v>
      </c>
      <c r="E176" s="25"/>
    </row>
    <row r="177" spans="1:5">
      <c r="A177" s="3" t="s">
        <v>105</v>
      </c>
      <c r="B177" s="39" t="s">
        <v>205</v>
      </c>
      <c r="C177" s="24"/>
      <c r="D177" s="24">
        <v>191205.76096779527</v>
      </c>
      <c r="E177" s="25"/>
    </row>
    <row r="178" spans="1:5">
      <c r="A178" s="3" t="s">
        <v>105</v>
      </c>
      <c r="B178" s="39" t="s">
        <v>206</v>
      </c>
      <c r="C178" s="24"/>
      <c r="D178" s="24">
        <v>435153.9764333177</v>
      </c>
      <c r="E178" s="25"/>
    </row>
    <row r="179" spans="1:5">
      <c r="A179" s="3" t="s">
        <v>105</v>
      </c>
      <c r="B179" s="39" t="s">
        <v>207</v>
      </c>
      <c r="C179" s="24"/>
      <c r="D179" s="24">
        <v>189597.05865196045</v>
      </c>
      <c r="E179" s="25"/>
    </row>
    <row r="180" spans="1:5">
      <c r="A180" s="3" t="s">
        <v>105</v>
      </c>
      <c r="B180" s="39" t="s">
        <v>208</v>
      </c>
      <c r="C180" s="24"/>
      <c r="D180" s="24">
        <v>166730.50430545129</v>
      </c>
      <c r="E180" s="25"/>
    </row>
    <row r="181" spans="1:5">
      <c r="A181" s="3" t="s">
        <v>105</v>
      </c>
      <c r="B181" s="39" t="s">
        <v>201</v>
      </c>
      <c r="C181" s="24"/>
      <c r="D181" s="24">
        <v>336678.41324257228</v>
      </c>
      <c r="E181" s="25"/>
    </row>
    <row r="182" spans="1:5">
      <c r="A182" s="3" t="s">
        <v>105</v>
      </c>
      <c r="B182" s="39" t="s">
        <v>209</v>
      </c>
      <c r="C182" s="24"/>
      <c r="D182" s="24">
        <v>186839.2832533865</v>
      </c>
      <c r="E182" s="25"/>
    </row>
    <row r="183" spans="1:5">
      <c r="A183" s="3" t="s">
        <v>105</v>
      </c>
      <c r="B183" s="39" t="s">
        <v>210</v>
      </c>
      <c r="C183" s="24"/>
      <c r="D183" s="24">
        <v>187873.44902785172</v>
      </c>
      <c r="E183" s="25"/>
    </row>
    <row r="184" spans="1:5">
      <c r="A184" s="3" t="s">
        <v>105</v>
      </c>
      <c r="B184" s="39" t="s">
        <v>211</v>
      </c>
      <c r="C184" s="24"/>
      <c r="D184" s="24">
        <v>315765.2831367196</v>
      </c>
      <c r="E184" s="25"/>
    </row>
    <row r="185" spans="1:5">
      <c r="A185" s="3" t="s">
        <v>105</v>
      </c>
      <c r="B185" s="39" t="s">
        <v>212</v>
      </c>
      <c r="C185" s="24"/>
      <c r="D185" s="24">
        <v>42515.704061348712</v>
      </c>
      <c r="E185" s="25"/>
    </row>
    <row r="186" spans="1:5">
      <c r="A186" s="3" t="s">
        <v>105</v>
      </c>
      <c r="B186" s="39" t="s">
        <v>212</v>
      </c>
      <c r="C186" s="24"/>
      <c r="D186" s="24">
        <v>122031.56138689819</v>
      </c>
      <c r="E186" s="25"/>
    </row>
    <row r="187" spans="1:5">
      <c r="A187" s="3" t="s">
        <v>105</v>
      </c>
      <c r="B187" s="39" t="s">
        <v>213</v>
      </c>
      <c r="C187" s="24"/>
      <c r="D187" s="24">
        <v>468247.28121620539</v>
      </c>
      <c r="E187" s="25"/>
    </row>
    <row r="188" spans="1:5">
      <c r="A188" s="3" t="s">
        <v>105</v>
      </c>
      <c r="B188" s="39" t="s">
        <v>214</v>
      </c>
      <c r="C188" s="24"/>
      <c r="D188" s="24">
        <v>780220.62317988591</v>
      </c>
      <c r="E188" s="25"/>
    </row>
    <row r="189" spans="1:5">
      <c r="A189" s="3" t="s">
        <v>105</v>
      </c>
      <c r="B189" s="39" t="s">
        <v>215</v>
      </c>
      <c r="C189" s="24"/>
      <c r="D189" s="24">
        <v>567182.47364004666</v>
      </c>
      <c r="E189" s="25"/>
    </row>
    <row r="190" spans="1:5">
      <c r="A190" s="3" t="s">
        <v>105</v>
      </c>
      <c r="B190" s="39" t="s">
        <v>216</v>
      </c>
      <c r="C190" s="24"/>
      <c r="D190" s="24">
        <v>472613.75893061416</v>
      </c>
      <c r="E190" s="25"/>
    </row>
    <row r="191" spans="1:5">
      <c r="A191" s="3" t="s">
        <v>105</v>
      </c>
      <c r="B191" s="39" t="s">
        <v>217</v>
      </c>
      <c r="C191" s="24"/>
      <c r="D191" s="24">
        <v>129615.44373297661</v>
      </c>
      <c r="E191" s="25"/>
    </row>
    <row r="192" spans="1:5">
      <c r="A192" s="3" t="s">
        <v>105</v>
      </c>
      <c r="B192" s="39" t="s">
        <v>218</v>
      </c>
      <c r="C192" s="24"/>
      <c r="D192" s="24">
        <v>292439.09955711477</v>
      </c>
      <c r="E192" s="25"/>
    </row>
    <row r="193" spans="1:5">
      <c r="A193" s="3" t="s">
        <v>105</v>
      </c>
      <c r="B193" s="39" t="s">
        <v>219</v>
      </c>
      <c r="C193" s="24"/>
      <c r="D193" s="24">
        <v>704151.98510255385</v>
      </c>
      <c r="E193" s="25"/>
    </row>
    <row r="194" spans="1:5">
      <c r="A194" s="3" t="s">
        <v>105</v>
      </c>
      <c r="B194" s="39" t="s">
        <v>220</v>
      </c>
      <c r="C194" s="24"/>
      <c r="D194" s="24">
        <v>1453577.4496650305</v>
      </c>
      <c r="E194" s="25"/>
    </row>
    <row r="195" spans="1:5">
      <c r="A195" s="3" t="s">
        <v>105</v>
      </c>
      <c r="B195" s="39" t="s">
        <v>221</v>
      </c>
      <c r="C195" s="24"/>
      <c r="D195" s="24">
        <v>856059.44664066995</v>
      </c>
      <c r="E195" s="25"/>
    </row>
    <row r="196" spans="1:5">
      <c r="A196" s="3" t="s">
        <v>105</v>
      </c>
      <c r="B196" s="39" t="s">
        <v>222</v>
      </c>
      <c r="C196" s="24"/>
      <c r="D196" s="24">
        <v>2090163.9375025218</v>
      </c>
      <c r="E196" s="25"/>
    </row>
    <row r="197" spans="1:5">
      <c r="A197" s="3" t="s">
        <v>105</v>
      </c>
      <c r="B197" s="39" t="s">
        <v>223</v>
      </c>
      <c r="C197" s="24"/>
      <c r="D197" s="24">
        <v>4033246.5204144316</v>
      </c>
      <c r="E197" s="25"/>
    </row>
    <row r="198" spans="1:5">
      <c r="A198" s="3" t="s">
        <v>105</v>
      </c>
      <c r="B198" s="39" t="s">
        <v>224</v>
      </c>
      <c r="C198" s="24"/>
      <c r="D198" s="24">
        <v>229814.61654783087</v>
      </c>
      <c r="E198" s="25"/>
    </row>
    <row r="199" spans="1:5">
      <c r="A199" s="3" t="s">
        <v>105</v>
      </c>
      <c r="B199" s="39" t="s">
        <v>225</v>
      </c>
      <c r="C199" s="24"/>
      <c r="D199" s="24">
        <v>217289.71994597407</v>
      </c>
      <c r="E199" s="25"/>
    </row>
    <row r="200" spans="1:5">
      <c r="A200" s="3" t="s">
        <v>105</v>
      </c>
      <c r="B200" s="39" t="s">
        <v>208</v>
      </c>
      <c r="C200" s="24"/>
      <c r="D200" s="24">
        <v>2076375.0605096521</v>
      </c>
      <c r="E200" s="25"/>
    </row>
    <row r="201" spans="1:5">
      <c r="A201" s="3" t="s">
        <v>105</v>
      </c>
      <c r="B201" s="39" t="s">
        <v>226</v>
      </c>
      <c r="C201" s="24"/>
      <c r="D201" s="24">
        <v>1793703.0821558197</v>
      </c>
      <c r="E201" s="25"/>
    </row>
    <row r="202" spans="1:5">
      <c r="A202" s="3" t="s">
        <v>105</v>
      </c>
      <c r="B202" s="39" t="s">
        <v>227</v>
      </c>
      <c r="C202" s="24"/>
      <c r="D202" s="24">
        <v>459629.23309566174</v>
      </c>
      <c r="E202" s="25"/>
    </row>
    <row r="203" spans="1:5">
      <c r="A203" s="3" t="s">
        <v>105</v>
      </c>
      <c r="B203" s="39" t="s">
        <v>228</v>
      </c>
      <c r="C203" s="24"/>
      <c r="D203" s="24">
        <v>631990.19550653489</v>
      </c>
      <c r="E203" s="25"/>
    </row>
    <row r="204" spans="1:5">
      <c r="A204" s="3" t="s">
        <v>105</v>
      </c>
      <c r="B204" s="39" t="s">
        <v>229</v>
      </c>
      <c r="C204" s="24"/>
      <c r="D204" s="24">
        <v>229814.61654783087</v>
      </c>
      <c r="E204" s="25"/>
    </row>
    <row r="205" spans="1:5">
      <c r="A205" s="3" t="s">
        <v>105</v>
      </c>
      <c r="B205" s="39" t="s">
        <v>230</v>
      </c>
      <c r="C205" s="24"/>
      <c r="D205" s="24">
        <v>2377432.2081873105</v>
      </c>
      <c r="E205" s="25"/>
    </row>
    <row r="206" spans="1:5">
      <c r="A206" s="3" t="s">
        <v>105</v>
      </c>
      <c r="B206" s="39" t="s">
        <v>231</v>
      </c>
      <c r="C206" s="24"/>
      <c r="D206" s="24">
        <v>517082.88723261945</v>
      </c>
      <c r="E206" s="25"/>
    </row>
    <row r="207" spans="1:5">
      <c r="A207" s="3" t="s">
        <v>105</v>
      </c>
      <c r="B207" s="39" t="s">
        <v>232</v>
      </c>
      <c r="C207" s="24"/>
      <c r="D207" s="24">
        <v>448253.40957654413</v>
      </c>
      <c r="E207" s="25"/>
    </row>
    <row r="208" spans="1:5">
      <c r="A208" s="3" t="s">
        <v>105</v>
      </c>
      <c r="B208" s="39" t="s">
        <v>233</v>
      </c>
      <c r="C208" s="24"/>
      <c r="D208" s="24">
        <v>818714.57145164732</v>
      </c>
      <c r="E208" s="25"/>
    </row>
    <row r="209" spans="1:5">
      <c r="A209" s="3" t="s">
        <v>105</v>
      </c>
      <c r="B209" s="39" t="s">
        <v>234</v>
      </c>
      <c r="C209" s="24"/>
      <c r="D209" s="24">
        <v>263769.72614277294</v>
      </c>
      <c r="E209" s="25"/>
    </row>
    <row r="210" spans="1:5">
      <c r="A210" s="3" t="s">
        <v>105</v>
      </c>
      <c r="B210" s="39" t="s">
        <v>235</v>
      </c>
      <c r="C210" s="24"/>
      <c r="D210" s="24">
        <v>179715.03014040375</v>
      </c>
      <c r="E210" s="25"/>
    </row>
    <row r="211" spans="1:5">
      <c r="A211" s="3" t="s">
        <v>105</v>
      </c>
      <c r="B211" s="39" t="s">
        <v>236</v>
      </c>
      <c r="C211" s="24"/>
      <c r="D211" s="24">
        <v>96866.860874910708</v>
      </c>
      <c r="E211" s="25"/>
    </row>
    <row r="212" spans="1:5">
      <c r="A212" s="3" t="s">
        <v>105</v>
      </c>
      <c r="B212" s="39" t="s">
        <v>237</v>
      </c>
      <c r="C212" s="24"/>
      <c r="D212" s="24">
        <v>557989.88897813333</v>
      </c>
      <c r="E212" s="25"/>
    </row>
    <row r="213" spans="1:5">
      <c r="A213" s="3" t="s">
        <v>105</v>
      </c>
      <c r="B213" s="39" t="s">
        <v>238</v>
      </c>
      <c r="C213" s="24"/>
      <c r="D213" s="24">
        <v>517082.88723261945</v>
      </c>
      <c r="E213" s="25"/>
    </row>
    <row r="214" spans="1:5">
      <c r="A214" s="3" t="s">
        <v>105</v>
      </c>
      <c r="B214" s="39" t="s">
        <v>239</v>
      </c>
      <c r="C214" s="24"/>
      <c r="D214" s="24">
        <v>402175.57895870402</v>
      </c>
      <c r="E214" s="25"/>
    </row>
    <row r="215" spans="1:5">
      <c r="A215" s="3" t="s">
        <v>105</v>
      </c>
      <c r="B215" s="39" t="s">
        <v>240</v>
      </c>
      <c r="C215" s="24"/>
      <c r="D215" s="24">
        <v>70955.262859142778</v>
      </c>
      <c r="E215" s="25"/>
    </row>
    <row r="216" spans="1:5">
      <c r="A216" s="3" t="s">
        <v>105</v>
      </c>
      <c r="B216" s="39" t="s">
        <v>241</v>
      </c>
      <c r="C216" s="24"/>
      <c r="D216" s="24">
        <v>149149.68613954223</v>
      </c>
      <c r="E216" s="25"/>
    </row>
    <row r="217" spans="1:5">
      <c r="A217" s="3" t="s">
        <v>105</v>
      </c>
      <c r="B217" s="39" t="s">
        <v>242</v>
      </c>
      <c r="C217" s="24"/>
      <c r="D217" s="24">
        <v>43492.416181676992</v>
      </c>
      <c r="E217" s="25"/>
    </row>
    <row r="218" spans="1:5">
      <c r="A218" s="3" t="s">
        <v>105</v>
      </c>
      <c r="B218" s="39" t="s">
        <v>243</v>
      </c>
      <c r="C218" s="24"/>
      <c r="D218" s="24">
        <v>244637.65931516598</v>
      </c>
      <c r="E218" s="25"/>
    </row>
    <row r="219" spans="1:5">
      <c r="A219" s="3" t="s">
        <v>105</v>
      </c>
      <c r="B219" s="39" t="s">
        <v>244</v>
      </c>
      <c r="C219" s="24"/>
      <c r="D219" s="24">
        <v>237570.85985632014</v>
      </c>
      <c r="E219" s="25"/>
    </row>
    <row r="220" spans="1:5">
      <c r="A220" s="3" t="s">
        <v>105</v>
      </c>
      <c r="B220" s="39" t="s">
        <v>245</v>
      </c>
      <c r="C220" s="24"/>
      <c r="D220" s="24">
        <v>423893.06022247399</v>
      </c>
      <c r="E220" s="25"/>
    </row>
    <row r="221" spans="1:5">
      <c r="A221" s="3" t="s">
        <v>105</v>
      </c>
      <c r="B221" s="39" t="s">
        <v>246</v>
      </c>
      <c r="C221" s="24"/>
      <c r="D221" s="24">
        <v>384939.48271761672</v>
      </c>
      <c r="E221" s="25"/>
    </row>
    <row r="222" spans="1:5">
      <c r="A222" s="3" t="s">
        <v>105</v>
      </c>
      <c r="B222" s="39" t="s">
        <v>247</v>
      </c>
      <c r="C222" s="24"/>
      <c r="D222" s="24">
        <v>173165.31356879056</v>
      </c>
      <c r="E222" s="25"/>
    </row>
    <row r="223" spans="1:5">
      <c r="A223" s="3" t="s">
        <v>105</v>
      </c>
      <c r="B223" s="39" t="s">
        <v>248</v>
      </c>
      <c r="C223" s="24"/>
      <c r="D223" s="24">
        <v>226482.30460788732</v>
      </c>
      <c r="E223" s="25"/>
    </row>
    <row r="224" spans="1:5">
      <c r="A224" s="3" t="s">
        <v>105</v>
      </c>
      <c r="B224" s="39" t="s">
        <v>249</v>
      </c>
      <c r="C224" s="24"/>
      <c r="D224" s="24">
        <v>289336.60223371908</v>
      </c>
      <c r="E224" s="25"/>
    </row>
    <row r="225" spans="1:5">
      <c r="A225" s="3" t="s">
        <v>105</v>
      </c>
      <c r="B225" s="39" t="s">
        <v>250</v>
      </c>
      <c r="C225" s="24"/>
      <c r="D225" s="24">
        <v>425271.94792176108</v>
      </c>
      <c r="E225" s="25"/>
    </row>
    <row r="226" spans="1:5">
      <c r="A226" s="3" t="s">
        <v>105</v>
      </c>
      <c r="B226" s="39" t="s">
        <v>251</v>
      </c>
      <c r="C226" s="24"/>
      <c r="D226" s="24">
        <v>278822.5835266558</v>
      </c>
      <c r="E226" s="25"/>
    </row>
    <row r="227" spans="1:5">
      <c r="A227" s="3" t="s">
        <v>105</v>
      </c>
      <c r="B227" s="39" t="s">
        <v>252</v>
      </c>
      <c r="C227" s="24"/>
      <c r="D227" s="24">
        <v>76815.535581112461</v>
      </c>
      <c r="E227" s="25"/>
    </row>
    <row r="228" spans="1:5">
      <c r="A228" s="3" t="s">
        <v>105</v>
      </c>
      <c r="B228" s="39" t="s">
        <v>253</v>
      </c>
      <c r="C228" s="24"/>
      <c r="D228" s="24">
        <v>90891.680844667091</v>
      </c>
      <c r="E228" s="25"/>
    </row>
    <row r="229" spans="1:5">
      <c r="A229" s="3" t="s">
        <v>105</v>
      </c>
      <c r="B229" s="39" t="s">
        <v>254</v>
      </c>
      <c r="C229" s="24"/>
      <c r="D229" s="24">
        <v>51708.288723261947</v>
      </c>
      <c r="E229" s="25"/>
    </row>
    <row r="230" spans="1:5">
      <c r="A230" s="3" t="s">
        <v>105</v>
      </c>
      <c r="B230" s="39" t="s">
        <v>254</v>
      </c>
      <c r="C230" s="24"/>
      <c r="D230" s="24">
        <v>73425.769987031963</v>
      </c>
      <c r="E230" s="25"/>
    </row>
    <row r="231" spans="1:5">
      <c r="A231" s="3" t="s">
        <v>105</v>
      </c>
      <c r="B231" s="39" t="s">
        <v>255</v>
      </c>
      <c r="C231" s="24"/>
      <c r="D231" s="24">
        <v>123755.17101100693</v>
      </c>
      <c r="E231" s="25"/>
    </row>
    <row r="232" spans="1:5">
      <c r="A232" s="3" t="s">
        <v>105</v>
      </c>
      <c r="B232" s="39" t="s">
        <v>255</v>
      </c>
      <c r="C232" s="24"/>
      <c r="D232" s="24">
        <v>117779.99098076331</v>
      </c>
      <c r="E232" s="25"/>
    </row>
    <row r="233" spans="1:5">
      <c r="A233" s="3" t="s">
        <v>105</v>
      </c>
      <c r="B233" s="39" t="s">
        <v>256</v>
      </c>
      <c r="C233" s="24"/>
      <c r="D233" s="24">
        <v>203041.21372000856</v>
      </c>
      <c r="E233" s="25"/>
    </row>
    <row r="234" spans="1:5">
      <c r="A234" s="3" t="s">
        <v>105</v>
      </c>
      <c r="B234" s="39" t="s">
        <v>257</v>
      </c>
      <c r="C234" s="24"/>
      <c r="D234" s="24">
        <v>49984.679099153211</v>
      </c>
      <c r="E234" s="25"/>
    </row>
    <row r="235" spans="1:5">
      <c r="A235" s="3" t="s">
        <v>105</v>
      </c>
      <c r="B235" s="39" t="s">
        <v>258</v>
      </c>
      <c r="C235" s="24"/>
      <c r="D235" s="24">
        <v>2183238.857204393</v>
      </c>
      <c r="E235" s="25"/>
    </row>
    <row r="236" spans="1:5">
      <c r="A236" s="3" t="s">
        <v>105</v>
      </c>
      <c r="B236" s="39" t="s">
        <v>259</v>
      </c>
      <c r="C236" s="24"/>
      <c r="D236" s="24">
        <v>324038.60933244147</v>
      </c>
      <c r="E236" s="25"/>
    </row>
    <row r="237" spans="1:5">
      <c r="A237" s="3" t="s">
        <v>105</v>
      </c>
      <c r="B237" s="39" t="s">
        <v>260</v>
      </c>
      <c r="C237" s="24"/>
      <c r="D237" s="24">
        <v>781369.69626262505</v>
      </c>
      <c r="E237" s="25"/>
    </row>
    <row r="238" spans="1:5">
      <c r="A238" s="3" t="s">
        <v>105</v>
      </c>
      <c r="B238" s="39" t="s">
        <v>261</v>
      </c>
      <c r="C238" s="24"/>
      <c r="D238" s="24">
        <v>312547.87850505003</v>
      </c>
      <c r="E238" s="25"/>
    </row>
    <row r="239" spans="1:5">
      <c r="A239" s="3" t="s">
        <v>105</v>
      </c>
      <c r="B239" s="39" t="s">
        <v>262</v>
      </c>
      <c r="C239" s="24"/>
      <c r="D239" s="24">
        <v>114907.30827391543</v>
      </c>
      <c r="E239" s="25"/>
    </row>
    <row r="240" spans="1:5">
      <c r="A240" s="3" t="s">
        <v>105</v>
      </c>
      <c r="B240" s="39" t="s">
        <v>263</v>
      </c>
      <c r="C240" s="24"/>
      <c r="D240" s="24">
        <v>2632526.4325554026</v>
      </c>
      <c r="E240" s="25"/>
    </row>
    <row r="241" spans="1:5">
      <c r="A241" s="3" t="s">
        <v>105</v>
      </c>
      <c r="B241" s="39" t="s">
        <v>239</v>
      </c>
      <c r="C241" s="24"/>
      <c r="D241" s="24">
        <v>7917113.5400727727</v>
      </c>
      <c r="E241" s="25"/>
    </row>
    <row r="242" spans="1:5">
      <c r="A242" s="3" t="s">
        <v>105</v>
      </c>
      <c r="B242" s="39" t="s">
        <v>264</v>
      </c>
      <c r="C242" s="24"/>
      <c r="D242" s="24">
        <v>583729.12603149039</v>
      </c>
      <c r="E242" s="25"/>
    </row>
    <row r="243" spans="1:5">
      <c r="A243" s="3" t="s">
        <v>105</v>
      </c>
      <c r="B243" s="39" t="s">
        <v>265</v>
      </c>
      <c r="C243" s="24"/>
      <c r="D243" s="24">
        <v>503294.01023974962</v>
      </c>
      <c r="E243" s="25"/>
    </row>
    <row r="244" spans="1:5">
      <c r="A244" s="3" t="s">
        <v>105</v>
      </c>
      <c r="B244" s="39" t="s">
        <v>266</v>
      </c>
      <c r="C244" s="24"/>
      <c r="D244" s="24">
        <v>281522.90527109284</v>
      </c>
      <c r="E244" s="25"/>
    </row>
    <row r="245" spans="1:5">
      <c r="A245" s="3" t="s">
        <v>105</v>
      </c>
      <c r="B245" s="39" t="s">
        <v>267</v>
      </c>
      <c r="C245" s="24"/>
      <c r="D245" s="24">
        <v>282671.97835383198</v>
      </c>
      <c r="E245" s="25"/>
    </row>
    <row r="246" spans="1:5">
      <c r="A246" s="3" t="s">
        <v>105</v>
      </c>
      <c r="B246" s="39" t="s">
        <v>268</v>
      </c>
      <c r="C246" s="24"/>
      <c r="D246" s="24">
        <v>764133.60002153763</v>
      </c>
      <c r="E246" s="25"/>
    </row>
    <row r="247" spans="1:5">
      <c r="A247" s="3" t="s">
        <v>105</v>
      </c>
      <c r="B247" s="39" t="s">
        <v>269</v>
      </c>
      <c r="C247" s="24"/>
      <c r="D247" s="24">
        <v>101118.43128104557</v>
      </c>
      <c r="E247" s="25"/>
    </row>
    <row r="248" spans="1:5">
      <c r="A248" s="3" t="s">
        <v>105</v>
      </c>
      <c r="B248" s="39" t="s">
        <v>270</v>
      </c>
      <c r="C248" s="24"/>
      <c r="D248" s="24">
        <v>366554.31339379022</v>
      </c>
      <c r="E248" s="25"/>
    </row>
    <row r="249" spans="1:5">
      <c r="A249" s="3" t="s">
        <v>105</v>
      </c>
      <c r="B249" s="39" t="s">
        <v>271</v>
      </c>
      <c r="C249" s="24"/>
      <c r="D249" s="24">
        <v>1838516.9323826469</v>
      </c>
      <c r="E249" s="25"/>
    </row>
    <row r="250" spans="1:5">
      <c r="A250" s="3" t="s">
        <v>105</v>
      </c>
      <c r="B250" s="39" t="s">
        <v>272</v>
      </c>
      <c r="C250" s="24"/>
      <c r="D250" s="24">
        <v>63199.019550653487</v>
      </c>
      <c r="E250" s="25"/>
    </row>
    <row r="251" spans="1:5">
      <c r="A251" s="3" t="s">
        <v>105</v>
      </c>
      <c r="B251" s="39" t="s">
        <v>273</v>
      </c>
      <c r="C251" s="24"/>
      <c r="D251" s="24">
        <v>275777.53985739703</v>
      </c>
      <c r="E251" s="25"/>
    </row>
    <row r="252" spans="1:5">
      <c r="A252" s="3" t="s">
        <v>105</v>
      </c>
      <c r="B252" s="39" t="s">
        <v>274</v>
      </c>
      <c r="C252" s="24"/>
      <c r="D252" s="24">
        <v>2240692.5113413511</v>
      </c>
      <c r="E252" s="25"/>
    </row>
    <row r="253" spans="1:5">
      <c r="A253" s="3" t="s">
        <v>105</v>
      </c>
      <c r="B253" s="39" t="s">
        <v>275</v>
      </c>
      <c r="C253" s="24"/>
      <c r="D253" s="24">
        <v>503294.01023974962</v>
      </c>
      <c r="E253" s="25"/>
    </row>
    <row r="254" spans="1:5">
      <c r="A254" s="3" t="s">
        <v>105</v>
      </c>
      <c r="B254" s="39" t="s">
        <v>276</v>
      </c>
      <c r="C254" s="24"/>
      <c r="D254" s="24">
        <v>363107.0941455728</v>
      </c>
      <c r="E254" s="25"/>
    </row>
    <row r="255" spans="1:5">
      <c r="A255" s="3" t="s">
        <v>105</v>
      </c>
      <c r="B255" s="39" t="s">
        <v>277</v>
      </c>
      <c r="C255" s="24"/>
      <c r="D255" s="24">
        <v>1088172.2093539792</v>
      </c>
      <c r="E255" s="25"/>
    </row>
    <row r="256" spans="1:5">
      <c r="A256" s="3" t="s">
        <v>105</v>
      </c>
      <c r="B256" s="39" t="s">
        <v>278</v>
      </c>
      <c r="C256" s="24"/>
      <c r="D256" s="24">
        <v>968668.60874910711</v>
      </c>
      <c r="E256" s="25"/>
    </row>
    <row r="257" spans="1:5">
      <c r="A257" s="3" t="s">
        <v>105</v>
      </c>
      <c r="B257" s="39" t="s">
        <v>279</v>
      </c>
      <c r="C257" s="24"/>
      <c r="D257" s="24">
        <v>253255.70743570963</v>
      </c>
      <c r="E257" s="25"/>
    </row>
    <row r="258" spans="1:5">
      <c r="A258" s="3" t="s">
        <v>105</v>
      </c>
      <c r="B258" s="39" t="s">
        <v>280</v>
      </c>
      <c r="C258" s="24"/>
      <c r="D258" s="24">
        <v>900873.29686749703</v>
      </c>
      <c r="E258" s="25"/>
    </row>
    <row r="259" spans="1:5">
      <c r="A259" s="3" t="s">
        <v>105</v>
      </c>
      <c r="B259" s="39" t="s">
        <v>281</v>
      </c>
      <c r="C259" s="24"/>
      <c r="D259" s="24">
        <v>602803.73920496041</v>
      </c>
      <c r="E259" s="25"/>
    </row>
    <row r="260" spans="1:5">
      <c r="A260" s="3" t="s">
        <v>105</v>
      </c>
      <c r="B260" s="39" t="s">
        <v>282</v>
      </c>
      <c r="C260" s="24"/>
      <c r="D260" s="24">
        <v>4073464.078310302</v>
      </c>
      <c r="E260" s="25"/>
    </row>
    <row r="261" spans="1:5">
      <c r="A261" s="3" t="s">
        <v>105</v>
      </c>
      <c r="B261" s="39" t="s">
        <v>283</v>
      </c>
      <c r="C261" s="24"/>
      <c r="D261" s="24">
        <v>7387046.1270052018</v>
      </c>
      <c r="E261" s="25"/>
    </row>
    <row r="262" spans="1:5">
      <c r="A262" s="3" t="s">
        <v>105</v>
      </c>
      <c r="B262" s="39" t="s">
        <v>284</v>
      </c>
      <c r="C262" s="24"/>
      <c r="D262" s="24">
        <v>7035774.485611842</v>
      </c>
      <c r="E262" s="25"/>
    </row>
    <row r="263" spans="1:5">
      <c r="A263" s="3" t="s">
        <v>105</v>
      </c>
      <c r="B263" s="39" t="s">
        <v>285</v>
      </c>
      <c r="C263" s="24"/>
      <c r="D263" s="24">
        <v>1563888.4656079891</v>
      </c>
      <c r="E263" s="25"/>
    </row>
    <row r="264" spans="1:5">
      <c r="A264" s="3" t="s">
        <v>105</v>
      </c>
      <c r="B264" s="39" t="s">
        <v>286</v>
      </c>
      <c r="C264" s="24"/>
      <c r="D264" s="24">
        <v>7755668.7719479222</v>
      </c>
      <c r="E264" s="25"/>
    </row>
    <row r="265" spans="1:5">
      <c r="A265" s="3" t="s">
        <v>105</v>
      </c>
      <c r="B265" s="39" t="s">
        <v>287</v>
      </c>
      <c r="C265" s="24"/>
      <c r="D265" s="24">
        <v>2378581.2812700495</v>
      </c>
      <c r="E265" s="25"/>
    </row>
    <row r="266" spans="1:5">
      <c r="A266" s="3" t="s">
        <v>105</v>
      </c>
      <c r="B266" s="39" t="s">
        <v>288</v>
      </c>
      <c r="C266" s="24"/>
      <c r="D266" s="24">
        <v>6214187.231453347</v>
      </c>
      <c r="E266" s="25"/>
    </row>
    <row r="267" spans="1:5">
      <c r="A267" s="3" t="s">
        <v>105</v>
      </c>
      <c r="B267" s="39" t="s">
        <v>289</v>
      </c>
      <c r="C267" s="24"/>
      <c r="D267" s="24">
        <v>2298146.1654783087</v>
      </c>
      <c r="E267" s="25"/>
    </row>
    <row r="268" spans="1:5">
      <c r="A268" s="3" t="s">
        <v>105</v>
      </c>
      <c r="B268" s="39" t="s">
        <v>290</v>
      </c>
      <c r="C268" s="24"/>
      <c r="D268" s="24">
        <v>1651218.0198961648</v>
      </c>
      <c r="E268" s="25"/>
    </row>
    <row r="269" spans="1:5">
      <c r="A269" s="3" t="s">
        <v>105</v>
      </c>
      <c r="B269" s="39" t="s">
        <v>291</v>
      </c>
      <c r="C269" s="24"/>
      <c r="D269" s="24">
        <v>1068637.9669474135</v>
      </c>
      <c r="E269" s="25"/>
    </row>
    <row r="270" spans="1:5">
      <c r="A270" s="3" t="s">
        <v>105</v>
      </c>
      <c r="B270" s="39" t="s">
        <v>239</v>
      </c>
      <c r="C270" s="24"/>
      <c r="D270" s="24">
        <v>3910295.7005613423</v>
      </c>
      <c r="E270" s="25"/>
    </row>
    <row r="271" spans="1:5">
      <c r="A271" s="3" t="s">
        <v>105</v>
      </c>
      <c r="B271" s="39" t="s">
        <v>292</v>
      </c>
      <c r="C271" s="24"/>
      <c r="D271" s="24">
        <v>457331.08693018346</v>
      </c>
      <c r="E271" s="25"/>
    </row>
    <row r="272" spans="1:5">
      <c r="A272" s="3" t="s">
        <v>105</v>
      </c>
      <c r="B272" s="39" t="s">
        <v>293</v>
      </c>
      <c r="C272" s="24"/>
      <c r="D272" s="24">
        <v>4510111.849751181</v>
      </c>
      <c r="E272" s="25"/>
    </row>
    <row r="273" spans="1:5">
      <c r="A273" s="3" t="s">
        <v>105</v>
      </c>
      <c r="B273" s="39" t="s">
        <v>294</v>
      </c>
      <c r="C273" s="24"/>
      <c r="D273" s="24">
        <v>1977554.7753940846</v>
      </c>
      <c r="E273" s="25"/>
    </row>
    <row r="274" spans="1:5">
      <c r="A274" s="3" t="s">
        <v>105</v>
      </c>
      <c r="B274" s="39" t="s">
        <v>295</v>
      </c>
      <c r="C274" s="24"/>
      <c r="D274" s="24">
        <v>2723303.206091796</v>
      </c>
      <c r="E274" s="25"/>
    </row>
    <row r="275" spans="1:5">
      <c r="A275" s="3" t="s">
        <v>105</v>
      </c>
      <c r="B275" s="39" t="s">
        <v>296</v>
      </c>
      <c r="C275" s="24"/>
      <c r="D275" s="24">
        <v>1047954.6514581087</v>
      </c>
      <c r="E275" s="25"/>
    </row>
    <row r="276" spans="1:5">
      <c r="A276" s="3" t="s">
        <v>105</v>
      </c>
      <c r="B276" s="39" t="s">
        <v>297</v>
      </c>
      <c r="C276" s="24"/>
      <c r="D276" s="24">
        <v>7608012.8808159418</v>
      </c>
      <c r="E276" s="25"/>
    </row>
    <row r="277" spans="1:5">
      <c r="A277" s="3" t="s">
        <v>105</v>
      </c>
      <c r="B277" s="39" t="s">
        <v>298</v>
      </c>
      <c r="C277" s="24"/>
      <c r="D277" s="24">
        <v>3267963.8473101552</v>
      </c>
      <c r="E277" s="25"/>
    </row>
    <row r="278" spans="1:5">
      <c r="A278" s="3" t="s">
        <v>105</v>
      </c>
      <c r="B278" s="39" t="s">
        <v>299</v>
      </c>
      <c r="C278" s="24"/>
      <c r="D278" s="24">
        <v>3466753.4906240287</v>
      </c>
      <c r="E278" s="25"/>
    </row>
    <row r="279" spans="1:5">
      <c r="A279" s="3" t="s">
        <v>105</v>
      </c>
      <c r="B279" s="39" t="s">
        <v>238</v>
      </c>
      <c r="C279" s="24"/>
      <c r="D279" s="24">
        <v>109161.94286021966</v>
      </c>
      <c r="E279" s="25"/>
    </row>
    <row r="280" spans="1:5">
      <c r="A280" s="3" t="s">
        <v>105</v>
      </c>
      <c r="B280" s="39" t="s">
        <v>300</v>
      </c>
      <c r="C280" s="24"/>
      <c r="D280" s="24">
        <v>654971.65716131788</v>
      </c>
      <c r="E280" s="25"/>
    </row>
    <row r="281" spans="1:5">
      <c r="A281" s="3" t="s">
        <v>105</v>
      </c>
      <c r="B281" s="39" t="s">
        <v>301</v>
      </c>
      <c r="C281" s="24"/>
      <c r="D281" s="24">
        <v>195342.42406565626</v>
      </c>
      <c r="E281" s="25"/>
    </row>
    <row r="282" spans="1:5">
      <c r="A282" s="3" t="s">
        <v>105</v>
      </c>
      <c r="B282" s="39" t="s">
        <v>302</v>
      </c>
      <c r="C282" s="24"/>
      <c r="D282" s="24">
        <v>206833.15489304779</v>
      </c>
      <c r="E282" s="25"/>
    </row>
    <row r="283" spans="1:5">
      <c r="A283" s="3" t="s">
        <v>105</v>
      </c>
      <c r="B283" s="39" t="s">
        <v>238</v>
      </c>
      <c r="C283" s="24"/>
      <c r="D283" s="24">
        <v>120652.6736876112</v>
      </c>
      <c r="E283" s="25"/>
    </row>
    <row r="284" spans="1:5">
      <c r="A284" s="3" t="s">
        <v>105</v>
      </c>
      <c r="B284" s="39" t="s">
        <v>303</v>
      </c>
      <c r="C284" s="24"/>
      <c r="D284" s="24">
        <v>230733.8750140222</v>
      </c>
      <c r="E284" s="25"/>
    </row>
    <row r="285" spans="1:5">
      <c r="A285" s="3" t="s">
        <v>105</v>
      </c>
      <c r="B285" s="39" t="s">
        <v>300</v>
      </c>
      <c r="C285" s="24"/>
      <c r="D285" s="24">
        <v>2389497.4755560718</v>
      </c>
      <c r="E285" s="25"/>
    </row>
    <row r="286" spans="1:5" ht="25.5">
      <c r="A286" s="3" t="s">
        <v>105</v>
      </c>
      <c r="B286" s="39" t="s">
        <v>304</v>
      </c>
      <c r="C286" s="24"/>
      <c r="D286" s="24">
        <v>2256779.5344996992</v>
      </c>
      <c r="E286" s="25"/>
    </row>
    <row r="287" spans="1:5">
      <c r="A287" s="3" t="s">
        <v>105</v>
      </c>
      <c r="B287" s="39" t="s">
        <v>274</v>
      </c>
      <c r="C287" s="24"/>
      <c r="D287" s="24">
        <v>3398958.1787424185</v>
      </c>
      <c r="E287" s="25"/>
    </row>
    <row r="288" spans="1:5">
      <c r="A288" s="3" t="s">
        <v>105</v>
      </c>
      <c r="B288" s="39" t="s">
        <v>305</v>
      </c>
      <c r="C288" s="24"/>
      <c r="D288" s="24">
        <v>9417573.1715135612</v>
      </c>
      <c r="E288" s="25"/>
    </row>
    <row r="289" spans="1:5">
      <c r="A289" s="3" t="s">
        <v>105</v>
      </c>
      <c r="B289" s="39" t="s">
        <v>306</v>
      </c>
      <c r="C289" s="24"/>
      <c r="D289" s="24">
        <v>8711697.5767868981</v>
      </c>
      <c r="E289" s="25"/>
    </row>
    <row r="290" spans="1:5">
      <c r="A290" s="3" t="s">
        <v>105</v>
      </c>
      <c r="B290" s="39" t="s">
        <v>307</v>
      </c>
      <c r="C290" s="24"/>
      <c r="D290" s="24">
        <v>7637888.7809671592</v>
      </c>
      <c r="E290" s="25"/>
    </row>
    <row r="291" spans="1:5">
      <c r="A291" s="3" t="s">
        <v>105</v>
      </c>
      <c r="B291" s="39" t="s">
        <v>287</v>
      </c>
      <c r="C291" s="24"/>
      <c r="D291" s="24">
        <v>4537689.6037369203</v>
      </c>
      <c r="E291" s="25"/>
    </row>
    <row r="292" spans="1:5" ht="25.5">
      <c r="A292" s="3" t="s">
        <v>105</v>
      </c>
      <c r="B292" s="39" t="s">
        <v>308</v>
      </c>
      <c r="C292" s="24"/>
      <c r="D292" s="24">
        <v>19327064.529747754</v>
      </c>
      <c r="E292" s="25"/>
    </row>
    <row r="293" spans="1:5">
      <c r="A293" s="3" t="s">
        <v>105</v>
      </c>
      <c r="B293" s="39" t="s">
        <v>309</v>
      </c>
      <c r="C293" s="24"/>
      <c r="D293" s="24">
        <v>2544047.8051844877</v>
      </c>
      <c r="E293" s="25"/>
    </row>
    <row r="294" spans="1:5">
      <c r="A294" s="3" t="s">
        <v>105</v>
      </c>
      <c r="B294" s="39" t="s">
        <v>310</v>
      </c>
      <c r="C294" s="24"/>
      <c r="D294" s="24">
        <v>3951662.3315399517</v>
      </c>
      <c r="E294" s="25"/>
    </row>
    <row r="295" spans="1:5">
      <c r="A295" s="3" t="s">
        <v>105</v>
      </c>
      <c r="B295" s="39" t="s">
        <v>311</v>
      </c>
      <c r="C295" s="24"/>
      <c r="D295" s="24">
        <v>1210088.8634326034</v>
      </c>
      <c r="E295" s="25"/>
    </row>
    <row r="296" spans="1:5">
      <c r="A296" s="3" t="s">
        <v>105</v>
      </c>
      <c r="B296" s="39" t="s">
        <v>312</v>
      </c>
      <c r="C296" s="24"/>
      <c r="D296" s="24">
        <v>1462310.4050938478</v>
      </c>
      <c r="E296" s="25"/>
    </row>
    <row r="297" spans="1:5">
      <c r="A297" s="3" t="s">
        <v>105</v>
      </c>
      <c r="B297" s="39" t="s">
        <v>313</v>
      </c>
      <c r="C297" s="24"/>
      <c r="D297" s="24">
        <v>553163.78203062888</v>
      </c>
      <c r="E297" s="25"/>
    </row>
    <row r="298" spans="1:5">
      <c r="A298" s="3" t="s">
        <v>105</v>
      </c>
      <c r="B298" s="39" t="s">
        <v>314</v>
      </c>
      <c r="C298" s="24"/>
      <c r="D298" s="24">
        <v>4518959.7124882722</v>
      </c>
      <c r="E298" s="25"/>
    </row>
    <row r="299" spans="1:5">
      <c r="A299" s="3" t="s">
        <v>105</v>
      </c>
      <c r="B299" s="39" t="s">
        <v>315</v>
      </c>
      <c r="C299" s="24"/>
      <c r="D299" s="24">
        <v>6933162.2593232347</v>
      </c>
      <c r="E299" s="25"/>
    </row>
    <row r="300" spans="1:5" ht="25.5">
      <c r="A300" s="3" t="s">
        <v>105</v>
      </c>
      <c r="B300" s="39" t="s">
        <v>316</v>
      </c>
      <c r="C300" s="24"/>
      <c r="D300" s="24">
        <v>1959629.2353033538</v>
      </c>
      <c r="E300" s="25"/>
    </row>
    <row r="301" spans="1:5">
      <c r="A301" s="3" t="s">
        <v>105</v>
      </c>
      <c r="B301" s="39" t="s">
        <v>317</v>
      </c>
      <c r="C301" s="24"/>
      <c r="D301" s="24">
        <v>2212770.0354307895</v>
      </c>
      <c r="E301" s="25"/>
    </row>
    <row r="302" spans="1:5">
      <c r="A302" s="3" t="s">
        <v>105</v>
      </c>
      <c r="B302" s="39" t="s">
        <v>318</v>
      </c>
      <c r="C302" s="24"/>
      <c r="D302" s="24">
        <v>2872223.0776147903</v>
      </c>
      <c r="E302" s="25"/>
    </row>
    <row r="303" spans="1:5">
      <c r="A303" s="3" t="s">
        <v>105</v>
      </c>
      <c r="B303" s="39" t="s">
        <v>319</v>
      </c>
      <c r="C303" s="24"/>
      <c r="D303" s="24">
        <v>4016010.4241733444</v>
      </c>
      <c r="E303" s="25"/>
    </row>
    <row r="304" spans="1:5" ht="25.5">
      <c r="A304" s="3" t="s">
        <v>105</v>
      </c>
      <c r="B304" s="39" t="s">
        <v>320</v>
      </c>
      <c r="C304" s="24"/>
      <c r="D304" s="24">
        <v>2680787.5020304471</v>
      </c>
      <c r="E304" s="25"/>
    </row>
    <row r="305" spans="1:5">
      <c r="A305" s="3" t="s">
        <v>105</v>
      </c>
      <c r="B305" s="39" t="s">
        <v>321</v>
      </c>
      <c r="C305" s="24"/>
      <c r="D305" s="24">
        <v>4756013.4894573605</v>
      </c>
      <c r="E305" s="25"/>
    </row>
    <row r="306" spans="1:5" ht="25.5">
      <c r="A306" s="3" t="s">
        <v>105</v>
      </c>
      <c r="B306" s="39" t="s">
        <v>322</v>
      </c>
      <c r="C306" s="24"/>
      <c r="D306" s="24">
        <v>529722.69114275021</v>
      </c>
      <c r="E306" s="25"/>
    </row>
    <row r="307" spans="1:5">
      <c r="A307" s="3" t="s">
        <v>105</v>
      </c>
      <c r="B307" s="39" t="s">
        <v>323</v>
      </c>
      <c r="C307" s="24"/>
      <c r="D307" s="24">
        <v>517082.88723261945</v>
      </c>
      <c r="E307" s="25"/>
    </row>
    <row r="308" spans="1:5">
      <c r="A308" s="3" t="s">
        <v>105</v>
      </c>
      <c r="B308" s="39" t="s">
        <v>324</v>
      </c>
      <c r="C308" s="24"/>
      <c r="D308" s="24">
        <v>51708.288723261947</v>
      </c>
      <c r="E308" s="25"/>
    </row>
    <row r="309" spans="1:5">
      <c r="A309" s="3" t="s">
        <v>105</v>
      </c>
      <c r="B309" s="39" t="s">
        <v>325</v>
      </c>
      <c r="C309" s="24"/>
      <c r="D309" s="24">
        <v>517082.88723261945</v>
      </c>
      <c r="E309" s="25"/>
    </row>
    <row r="310" spans="1:5">
      <c r="A310" s="3" t="s">
        <v>105</v>
      </c>
      <c r="B310" s="39" t="s">
        <v>326</v>
      </c>
      <c r="C310" s="24"/>
      <c r="D310" s="24">
        <v>78136.969626262508</v>
      </c>
      <c r="E310" s="25"/>
    </row>
    <row r="311" spans="1:5">
      <c r="A311" s="3" t="s">
        <v>105</v>
      </c>
      <c r="B311" s="39" t="s">
        <v>327</v>
      </c>
      <c r="C311" s="24"/>
      <c r="D311" s="24">
        <v>574536.54136957717</v>
      </c>
      <c r="E311" s="25"/>
    </row>
    <row r="312" spans="1:5">
      <c r="A312" s="3" t="s">
        <v>105</v>
      </c>
      <c r="B312" s="39" t="s">
        <v>328</v>
      </c>
      <c r="C312" s="24"/>
      <c r="D312" s="24">
        <v>517082.88723261945</v>
      </c>
      <c r="E312" s="25"/>
    </row>
    <row r="313" spans="1:5">
      <c r="A313" s="3" t="s">
        <v>105</v>
      </c>
      <c r="B313" s="39" t="s">
        <v>329</v>
      </c>
      <c r="C313" s="24"/>
      <c r="D313" s="24">
        <v>555002.29896301148</v>
      </c>
      <c r="E313" s="25"/>
    </row>
    <row r="314" spans="1:5">
      <c r="A314" s="3" t="s">
        <v>105</v>
      </c>
      <c r="B314" s="39" t="s">
        <v>330</v>
      </c>
      <c r="C314" s="24"/>
      <c r="D314" s="24">
        <v>412517.23670335638</v>
      </c>
      <c r="E314" s="25"/>
    </row>
    <row r="315" spans="1:5">
      <c r="A315" s="3" t="s">
        <v>105</v>
      </c>
      <c r="B315" s="39" t="s">
        <v>331</v>
      </c>
      <c r="C315" s="24"/>
      <c r="D315" s="24">
        <v>395281.14046226908</v>
      </c>
      <c r="E315" s="25"/>
    </row>
    <row r="316" spans="1:5">
      <c r="A316" s="3" t="s">
        <v>105</v>
      </c>
      <c r="B316" s="39" t="s">
        <v>332</v>
      </c>
      <c r="C316" s="24"/>
      <c r="D316" s="24">
        <v>206143.7110434043</v>
      </c>
      <c r="E316" s="25"/>
    </row>
    <row r="317" spans="1:5">
      <c r="A317" s="3" t="s">
        <v>105</v>
      </c>
      <c r="B317" s="39" t="s">
        <v>333</v>
      </c>
      <c r="C317" s="24"/>
      <c r="D317" s="24">
        <v>192469.74135880836</v>
      </c>
      <c r="E317" s="25"/>
    </row>
    <row r="318" spans="1:5">
      <c r="A318" s="3" t="s">
        <v>105</v>
      </c>
      <c r="B318" s="39" t="s">
        <v>334</v>
      </c>
      <c r="C318" s="24"/>
      <c r="D318" s="24">
        <v>3571319.1411532913</v>
      </c>
      <c r="E318" s="25"/>
    </row>
    <row r="319" spans="1:5">
      <c r="A319" s="3" t="s">
        <v>105</v>
      </c>
      <c r="B319" s="39" t="s">
        <v>335</v>
      </c>
      <c r="C319" s="24"/>
      <c r="D319" s="24">
        <v>3126627.8581332392</v>
      </c>
      <c r="E319" s="25"/>
    </row>
    <row r="320" spans="1:5">
      <c r="A320" s="3" t="s">
        <v>105</v>
      </c>
      <c r="B320" s="39" t="s">
        <v>336</v>
      </c>
      <c r="C320" s="24"/>
      <c r="D320" s="24">
        <v>544660.64121835912</v>
      </c>
      <c r="E320" s="25"/>
    </row>
    <row r="321" spans="1:5">
      <c r="A321" s="3" t="s">
        <v>105</v>
      </c>
      <c r="B321" s="39" t="s">
        <v>337</v>
      </c>
      <c r="C321" s="24"/>
      <c r="D321" s="24">
        <v>1498391.2998918574</v>
      </c>
      <c r="E321" s="25"/>
    </row>
    <row r="322" spans="1:5">
      <c r="A322" s="3" t="s">
        <v>105</v>
      </c>
      <c r="B322" s="39" t="s">
        <v>338</v>
      </c>
      <c r="C322" s="24"/>
      <c r="D322" s="24">
        <v>1525969.053877597</v>
      </c>
      <c r="E322" s="25"/>
    </row>
    <row r="323" spans="1:5">
      <c r="A323" s="3" t="s">
        <v>105</v>
      </c>
      <c r="B323" s="39" t="s">
        <v>339</v>
      </c>
      <c r="C323" s="24"/>
      <c r="D323" s="24">
        <v>1158265.6674010677</v>
      </c>
      <c r="E323" s="25"/>
    </row>
    <row r="324" spans="1:5">
      <c r="A324" s="3" t="s">
        <v>105</v>
      </c>
      <c r="B324" s="39" t="s">
        <v>340</v>
      </c>
      <c r="C324" s="24"/>
      <c r="D324" s="24">
        <v>4542285.8960678773</v>
      </c>
      <c r="E324" s="25"/>
    </row>
    <row r="325" spans="1:5">
      <c r="A325" s="3" t="s">
        <v>105</v>
      </c>
      <c r="B325" s="39" t="s">
        <v>341</v>
      </c>
      <c r="C325" s="24"/>
      <c r="D325" s="24">
        <v>4392906.3953117868</v>
      </c>
      <c r="E325" s="25"/>
    </row>
    <row r="326" spans="1:5">
      <c r="A326" s="3" t="s">
        <v>105</v>
      </c>
      <c r="B326" s="39" t="s">
        <v>342</v>
      </c>
      <c r="C326" s="24"/>
      <c r="D326" s="24">
        <v>1185843.4213868072</v>
      </c>
      <c r="E326" s="25"/>
    </row>
    <row r="327" spans="1:5">
      <c r="A327" s="3" t="s">
        <v>105</v>
      </c>
      <c r="B327" s="39" t="s">
        <v>343</v>
      </c>
      <c r="C327" s="24"/>
      <c r="D327" s="24">
        <v>4867588.4857913321</v>
      </c>
      <c r="E327" s="25"/>
    </row>
    <row r="328" spans="1:5">
      <c r="A328" s="3" t="s">
        <v>105</v>
      </c>
      <c r="B328" s="39" t="s">
        <v>344</v>
      </c>
      <c r="C328" s="24"/>
      <c r="D328" s="24">
        <v>129040.90719160702</v>
      </c>
      <c r="E328" s="25"/>
    </row>
    <row r="329" spans="1:5">
      <c r="A329" s="3" t="s">
        <v>105</v>
      </c>
      <c r="B329" s="39" t="s">
        <v>345</v>
      </c>
      <c r="C329" s="24"/>
      <c r="D329" s="24">
        <v>122261.37600344603</v>
      </c>
      <c r="E329" s="25"/>
    </row>
    <row r="330" spans="1:5">
      <c r="A330" s="3" t="s">
        <v>105</v>
      </c>
      <c r="B330" s="39" t="s">
        <v>346</v>
      </c>
      <c r="C330" s="24"/>
      <c r="D330" s="24">
        <v>493641.79634474072</v>
      </c>
      <c r="E330" s="25"/>
    </row>
    <row r="331" spans="1:5">
      <c r="A331" s="3" t="s">
        <v>105</v>
      </c>
      <c r="B331" s="39" t="s">
        <v>342</v>
      </c>
      <c r="C331" s="24"/>
      <c r="D331" s="24">
        <v>1836218.7862171687</v>
      </c>
      <c r="E331" s="25"/>
    </row>
    <row r="332" spans="1:5">
      <c r="A332" s="3" t="s">
        <v>105</v>
      </c>
      <c r="B332" s="39" t="s">
        <v>347</v>
      </c>
      <c r="C332" s="24"/>
      <c r="D332" s="24">
        <v>3230044.4355797628</v>
      </c>
      <c r="E332" s="25"/>
    </row>
    <row r="333" spans="1:5">
      <c r="A333" s="3" t="s">
        <v>105</v>
      </c>
      <c r="B333" s="39" t="s">
        <v>348</v>
      </c>
      <c r="C333" s="24"/>
      <c r="D333" s="24">
        <v>1984449.2138905197</v>
      </c>
      <c r="E333" s="25"/>
    </row>
    <row r="334" spans="1:5">
      <c r="A334" s="3" t="s">
        <v>105</v>
      </c>
      <c r="B334" s="39" t="s">
        <v>349</v>
      </c>
      <c r="C334" s="24"/>
      <c r="D334" s="24">
        <v>2233798.072844916</v>
      </c>
      <c r="E334" s="25"/>
    </row>
    <row r="335" spans="1:5">
      <c r="A335" s="3" t="s">
        <v>105</v>
      </c>
      <c r="B335" s="39" t="s">
        <v>350</v>
      </c>
      <c r="C335" s="24"/>
      <c r="D335" s="24">
        <v>4787038.4626913173</v>
      </c>
      <c r="E335" s="25"/>
    </row>
    <row r="336" spans="1:5">
      <c r="A336" s="3" t="s">
        <v>105</v>
      </c>
      <c r="B336" s="39" t="s">
        <v>351</v>
      </c>
      <c r="C336" s="24"/>
      <c r="D336" s="24">
        <v>1006588.0204794992</v>
      </c>
      <c r="E336" s="25"/>
    </row>
    <row r="337" spans="1:5">
      <c r="A337" s="3" t="s">
        <v>105</v>
      </c>
      <c r="B337" s="39" t="s">
        <v>352</v>
      </c>
      <c r="C337" s="24"/>
      <c r="D337" s="24">
        <v>5023747.5177355828</v>
      </c>
      <c r="E337" s="25"/>
    </row>
    <row r="338" spans="1:5">
      <c r="A338" s="3" t="s">
        <v>105</v>
      </c>
      <c r="B338" s="39" t="s">
        <v>353</v>
      </c>
      <c r="C338" s="24"/>
      <c r="D338" s="24">
        <v>694040.14197444916</v>
      </c>
      <c r="E338" s="25"/>
    </row>
    <row r="339" spans="1:5">
      <c r="A339" s="3" t="s">
        <v>105</v>
      </c>
      <c r="B339" s="39" t="s">
        <v>354</v>
      </c>
      <c r="C339" s="24"/>
      <c r="D339" s="24">
        <v>1600658.8042556418</v>
      </c>
      <c r="E339" s="25"/>
    </row>
    <row r="340" spans="1:5">
      <c r="A340" s="3" t="s">
        <v>105</v>
      </c>
      <c r="B340" s="39" t="s">
        <v>355</v>
      </c>
      <c r="C340" s="24"/>
      <c r="D340" s="24">
        <v>55155.507971479412</v>
      </c>
      <c r="E340" s="25"/>
    </row>
    <row r="341" spans="1:5">
      <c r="A341" s="3" t="s">
        <v>105</v>
      </c>
      <c r="B341" s="39" t="s">
        <v>356</v>
      </c>
      <c r="C341" s="24"/>
      <c r="D341" s="24">
        <v>587176.34527970792</v>
      </c>
      <c r="E341" s="25"/>
    </row>
    <row r="342" spans="1:5">
      <c r="A342" s="3" t="s">
        <v>105</v>
      </c>
      <c r="B342" s="39" t="s">
        <v>357</v>
      </c>
      <c r="C342" s="24"/>
      <c r="D342" s="24">
        <v>2608395.8978178804</v>
      </c>
      <c r="E342" s="25"/>
    </row>
    <row r="343" spans="1:5">
      <c r="A343" s="3" t="s">
        <v>105</v>
      </c>
      <c r="B343" s="39" t="s">
        <v>358</v>
      </c>
      <c r="C343" s="24"/>
      <c r="D343" s="24">
        <v>459629.23309566174</v>
      </c>
      <c r="E343" s="25"/>
    </row>
    <row r="344" spans="1:5">
      <c r="A344" s="3" t="s">
        <v>105</v>
      </c>
      <c r="B344" s="39" t="s">
        <v>359</v>
      </c>
      <c r="C344" s="24"/>
      <c r="D344" s="24">
        <v>430902.40602718288</v>
      </c>
      <c r="E344" s="25"/>
    </row>
    <row r="345" spans="1:5">
      <c r="A345" s="3" t="s">
        <v>105</v>
      </c>
      <c r="B345" s="39" t="s">
        <v>360</v>
      </c>
      <c r="C345" s="24"/>
      <c r="D345" s="24">
        <v>1371993.2607905501</v>
      </c>
      <c r="E345" s="25"/>
    </row>
    <row r="346" spans="1:5">
      <c r="A346" s="3" t="s">
        <v>105</v>
      </c>
      <c r="B346" s="39" t="s">
        <v>361</v>
      </c>
      <c r="C346" s="24"/>
      <c r="D346" s="24">
        <v>1393825.6493625944</v>
      </c>
      <c r="E346" s="25"/>
    </row>
    <row r="347" spans="1:5">
      <c r="A347" s="3" t="s">
        <v>105</v>
      </c>
      <c r="B347" s="39" t="s">
        <v>306</v>
      </c>
      <c r="C347" s="24"/>
      <c r="D347" s="24">
        <v>591772.63761066447</v>
      </c>
      <c r="E347" s="25"/>
    </row>
    <row r="348" spans="1:5">
      <c r="A348" s="3" t="s">
        <v>105</v>
      </c>
      <c r="B348" s="39" t="s">
        <v>362</v>
      </c>
      <c r="C348" s="24"/>
      <c r="D348" s="24">
        <v>4314769.4256855249</v>
      </c>
      <c r="E348" s="25"/>
    </row>
    <row r="349" spans="1:5">
      <c r="A349" s="3" t="s">
        <v>105</v>
      </c>
      <c r="B349" s="39" t="s">
        <v>363</v>
      </c>
      <c r="C349" s="24"/>
      <c r="D349" s="24">
        <v>1579975.4887663373</v>
      </c>
      <c r="E349" s="25"/>
    </row>
    <row r="350" spans="1:5">
      <c r="A350" s="3" t="s">
        <v>105</v>
      </c>
      <c r="B350" s="39" t="s">
        <v>364</v>
      </c>
      <c r="C350" s="24"/>
      <c r="D350" s="24">
        <v>370001.53264200769</v>
      </c>
      <c r="E350" s="25"/>
    </row>
    <row r="351" spans="1:5">
      <c r="A351" s="3" t="s">
        <v>105</v>
      </c>
      <c r="B351" s="39" t="s">
        <v>365</v>
      </c>
      <c r="C351" s="24"/>
      <c r="D351" s="24">
        <v>1347862.7260530281</v>
      </c>
      <c r="E351" s="25"/>
    </row>
    <row r="352" spans="1:5">
      <c r="A352" s="3" t="s">
        <v>105</v>
      </c>
      <c r="B352" s="39" t="s">
        <v>366</v>
      </c>
      <c r="C352" s="24"/>
      <c r="D352" s="24">
        <v>436647.77144087863</v>
      </c>
      <c r="E352" s="25"/>
    </row>
    <row r="353" spans="1:5">
      <c r="A353" s="3" t="s">
        <v>105</v>
      </c>
      <c r="B353" s="39" t="s">
        <v>367</v>
      </c>
      <c r="C353" s="24"/>
      <c r="D353" s="24">
        <v>132832.84836464623</v>
      </c>
      <c r="E353" s="25"/>
    </row>
    <row r="354" spans="1:5">
      <c r="A354" s="3" t="s">
        <v>105</v>
      </c>
      <c r="B354" s="39" t="s">
        <v>368</v>
      </c>
      <c r="C354" s="24"/>
      <c r="D354" s="24">
        <v>15857.208541800332</v>
      </c>
      <c r="E354" s="25"/>
    </row>
    <row r="355" spans="1:5">
      <c r="A355" s="3" t="s">
        <v>105</v>
      </c>
      <c r="B355" s="39" t="s">
        <v>369</v>
      </c>
      <c r="C355" s="24"/>
      <c r="D355" s="24">
        <v>6090.0873385175182</v>
      </c>
      <c r="E355" s="25"/>
    </row>
    <row r="356" spans="1:5">
      <c r="A356" s="3" t="s">
        <v>105</v>
      </c>
      <c r="B356" s="39" t="s">
        <v>370</v>
      </c>
      <c r="C356" s="24"/>
      <c r="D356" s="24">
        <v>9422.3992784610637</v>
      </c>
      <c r="E356" s="25"/>
    </row>
    <row r="357" spans="1:5">
      <c r="A357" s="3" t="s">
        <v>105</v>
      </c>
      <c r="B357" s="39" t="s">
        <v>371</v>
      </c>
      <c r="C357" s="24"/>
      <c r="D357" s="24">
        <v>507200.85872106272</v>
      </c>
      <c r="E357" s="25"/>
    </row>
    <row r="358" spans="1:5">
      <c r="A358" s="3" t="s">
        <v>105</v>
      </c>
      <c r="B358" s="39" t="s">
        <v>156</v>
      </c>
      <c r="C358" s="24"/>
      <c r="D358" s="24">
        <v>2097977.6344651477</v>
      </c>
      <c r="E358" s="25"/>
    </row>
    <row r="359" spans="1:5">
      <c r="A359" s="3" t="s">
        <v>105</v>
      </c>
      <c r="B359" s="39" t="s">
        <v>372</v>
      </c>
      <c r="C359" s="24"/>
      <c r="D359" s="24">
        <v>3070323.2770790206</v>
      </c>
      <c r="E359" s="25"/>
    </row>
    <row r="360" spans="1:5">
      <c r="A360" s="3" t="s">
        <v>105</v>
      </c>
      <c r="B360" s="39" t="s">
        <v>373</v>
      </c>
      <c r="C360" s="24"/>
      <c r="D360" s="24">
        <v>1214570.248455286</v>
      </c>
      <c r="E360" s="25"/>
    </row>
    <row r="361" spans="1:5">
      <c r="A361" s="3" t="s">
        <v>105</v>
      </c>
      <c r="B361" s="39" t="s">
        <v>374</v>
      </c>
      <c r="C361" s="24"/>
      <c r="D361" s="24">
        <v>854910.37355793081</v>
      </c>
      <c r="E361" s="25"/>
    </row>
    <row r="362" spans="1:5">
      <c r="A362" s="3" t="s">
        <v>105</v>
      </c>
      <c r="B362" s="39" t="s">
        <v>375</v>
      </c>
      <c r="C362" s="24"/>
      <c r="D362" s="24">
        <v>726214.18829114561</v>
      </c>
      <c r="E362" s="25"/>
    </row>
    <row r="363" spans="1:5">
      <c r="A363" s="3" t="s">
        <v>105</v>
      </c>
      <c r="B363" s="39" t="s">
        <v>376</v>
      </c>
      <c r="C363" s="24"/>
      <c r="D363" s="24">
        <v>1753485.5242599496</v>
      </c>
      <c r="E363" s="25"/>
    </row>
    <row r="364" spans="1:5">
      <c r="A364" s="3" t="s">
        <v>105</v>
      </c>
      <c r="B364" s="39" t="s">
        <v>377</v>
      </c>
      <c r="C364" s="24"/>
      <c r="D364" s="24">
        <v>2236096.2190103945</v>
      </c>
      <c r="E364" s="25"/>
    </row>
    <row r="365" spans="1:5">
      <c r="A365" s="3" t="s">
        <v>105</v>
      </c>
      <c r="B365" s="39" t="s">
        <v>378</v>
      </c>
      <c r="C365" s="24"/>
      <c r="D365" s="24">
        <v>8611153.6820472218</v>
      </c>
      <c r="E365" s="25"/>
    </row>
    <row r="366" spans="1:5">
      <c r="A366" s="3" t="s">
        <v>105</v>
      </c>
      <c r="B366" s="39" t="s">
        <v>379</v>
      </c>
      <c r="C366" s="24"/>
      <c r="D366" s="24">
        <v>4658342.277424532</v>
      </c>
      <c r="E366" s="25"/>
    </row>
    <row r="367" spans="1:5">
      <c r="A367" s="3" t="s">
        <v>105</v>
      </c>
      <c r="B367" s="39" t="s">
        <v>380</v>
      </c>
      <c r="C367" s="24"/>
      <c r="D367" s="24">
        <v>792860.42709001643</v>
      </c>
      <c r="E367" s="25"/>
    </row>
    <row r="368" spans="1:5">
      <c r="A368" s="3" t="s">
        <v>105</v>
      </c>
      <c r="B368" s="39" t="s">
        <v>166</v>
      </c>
      <c r="C368" s="24"/>
      <c r="D368" s="24">
        <v>7444844.5030669812</v>
      </c>
      <c r="E368" s="25"/>
    </row>
    <row r="369" spans="1:5">
      <c r="A369" s="3" t="s">
        <v>105</v>
      </c>
      <c r="B369" s="39" t="s">
        <v>381</v>
      </c>
      <c r="C369" s="24"/>
      <c r="D369" s="24">
        <v>4056227.9820692148</v>
      </c>
      <c r="E369" s="25"/>
    </row>
    <row r="370" spans="1:5">
      <c r="A370" s="3" t="s">
        <v>105</v>
      </c>
      <c r="B370" s="39" t="s">
        <v>382</v>
      </c>
      <c r="C370" s="24"/>
      <c r="D370" s="24">
        <v>8058449.5292496895</v>
      </c>
      <c r="E370" s="25"/>
    </row>
    <row r="371" spans="1:5">
      <c r="A371" s="3" t="s">
        <v>105</v>
      </c>
      <c r="B371" s="39" t="s">
        <v>383</v>
      </c>
      <c r="C371" s="24"/>
      <c r="D371" s="24">
        <v>2615290.336314315</v>
      </c>
      <c r="E371" s="25"/>
    </row>
    <row r="372" spans="1:5">
      <c r="A372" s="3" t="s">
        <v>105</v>
      </c>
      <c r="B372" s="39" t="s">
        <v>384</v>
      </c>
      <c r="C372" s="24"/>
      <c r="D372" s="24">
        <v>749195.64994592872</v>
      </c>
      <c r="E372" s="25"/>
    </row>
    <row r="373" spans="1:5">
      <c r="A373" s="3" t="s">
        <v>105</v>
      </c>
      <c r="B373" s="39" t="s">
        <v>385</v>
      </c>
      <c r="C373" s="24"/>
      <c r="D373" s="24">
        <v>8274475.2688046508</v>
      </c>
      <c r="E373" s="25"/>
    </row>
    <row r="374" spans="1:5">
      <c r="A374" s="3" t="s">
        <v>105</v>
      </c>
      <c r="B374" s="39" t="s">
        <v>386</v>
      </c>
      <c r="C374" s="24"/>
      <c r="D374" s="24">
        <v>10443925.249016175</v>
      </c>
      <c r="E374" s="25"/>
    </row>
    <row r="375" spans="1:5">
      <c r="A375" s="3" t="s">
        <v>105</v>
      </c>
      <c r="B375" s="39" t="s">
        <v>387</v>
      </c>
      <c r="C375" s="24"/>
      <c r="D375" s="24">
        <v>1257085.9525166349</v>
      </c>
      <c r="E375" s="25"/>
    </row>
    <row r="376" spans="1:5">
      <c r="A376" s="3" t="s">
        <v>105</v>
      </c>
      <c r="B376" s="39" t="s">
        <v>388</v>
      </c>
      <c r="C376" s="24"/>
      <c r="D376" s="24">
        <v>5332848.1769924155</v>
      </c>
      <c r="E376" s="25"/>
    </row>
    <row r="377" spans="1:5">
      <c r="A377" s="3" t="s">
        <v>105</v>
      </c>
      <c r="B377" s="39" t="s">
        <v>389</v>
      </c>
      <c r="C377" s="24"/>
      <c r="D377" s="24">
        <v>3244982.3856553715</v>
      </c>
      <c r="E377" s="25"/>
    </row>
    <row r="378" spans="1:5">
      <c r="A378" s="3" t="s">
        <v>105</v>
      </c>
      <c r="B378" s="39" t="s">
        <v>390</v>
      </c>
      <c r="C378" s="24"/>
      <c r="D378" s="24">
        <v>5574153.5243676379</v>
      </c>
      <c r="E378" s="25"/>
    </row>
    <row r="379" spans="1:5">
      <c r="A379" s="3" t="s">
        <v>105</v>
      </c>
      <c r="B379" s="39" t="s">
        <v>391</v>
      </c>
      <c r="C379" s="24"/>
      <c r="D379" s="24">
        <v>7092079.0666660601</v>
      </c>
      <c r="E379" s="25"/>
    </row>
    <row r="380" spans="1:5">
      <c r="A380" s="3" t="s">
        <v>105</v>
      </c>
      <c r="B380" s="39" t="s">
        <v>392</v>
      </c>
      <c r="C380" s="24"/>
      <c r="D380" s="24">
        <v>889382.56604010554</v>
      </c>
      <c r="E380" s="25"/>
    </row>
    <row r="381" spans="1:5">
      <c r="A381" s="3" t="s">
        <v>105</v>
      </c>
      <c r="B381" s="39" t="s">
        <v>393</v>
      </c>
      <c r="C381" s="24"/>
      <c r="D381" s="24">
        <v>1670752.2623027305</v>
      </c>
      <c r="E381" s="25"/>
    </row>
    <row r="382" spans="1:5">
      <c r="A382" s="3" t="s">
        <v>105</v>
      </c>
      <c r="B382" s="39" t="s">
        <v>394</v>
      </c>
      <c r="C382" s="24"/>
      <c r="D382" s="24">
        <v>7633292.4886362022</v>
      </c>
      <c r="E382" s="25"/>
    </row>
    <row r="383" spans="1:5">
      <c r="A383" s="3" t="s">
        <v>105</v>
      </c>
      <c r="B383" s="39" t="s">
        <v>395</v>
      </c>
      <c r="C383" s="24"/>
      <c r="D383" s="24">
        <v>4736479.2470507938</v>
      </c>
      <c r="E383" s="25"/>
    </row>
    <row r="384" spans="1:5">
      <c r="A384" s="3" t="s">
        <v>105</v>
      </c>
      <c r="B384" s="39" t="s">
        <v>171</v>
      </c>
      <c r="C384" s="24"/>
      <c r="D384" s="24">
        <v>7620652.6847260715</v>
      </c>
      <c r="E384" s="25"/>
    </row>
    <row r="385" spans="1:8">
      <c r="A385" s="3" t="s">
        <v>105</v>
      </c>
      <c r="B385" s="39" t="s">
        <v>250</v>
      </c>
      <c r="C385" s="24"/>
      <c r="D385" s="24">
        <v>1220315.6138689821</v>
      </c>
      <c r="E385" s="25"/>
    </row>
    <row r="386" spans="1:8">
      <c r="A386" s="3" t="s">
        <v>105</v>
      </c>
      <c r="B386" s="39" t="s">
        <v>503</v>
      </c>
      <c r="C386" s="24"/>
      <c r="D386" s="24">
        <f>(126275803.153867+94210006.0362418)*0+358064135.85277+102616509.639324</f>
        <v>460680645.49209398</v>
      </c>
      <c r="E386" s="25"/>
    </row>
    <row r="387" spans="1:8">
      <c r="A387" s="3" t="s">
        <v>105</v>
      </c>
      <c r="B387" s="39" t="s">
        <v>537</v>
      </c>
      <c r="C387" s="24"/>
      <c r="D387" s="24">
        <v>103665327.44696498</v>
      </c>
      <c r="E387" s="25"/>
    </row>
    <row r="388" spans="1:8">
      <c r="A388" s="3" t="s">
        <v>105</v>
      </c>
      <c r="B388" s="39" t="s">
        <v>538</v>
      </c>
      <c r="C388" s="24"/>
      <c r="D388" s="24">
        <v>5768228.730000006</v>
      </c>
      <c r="E388" s="25"/>
    </row>
    <row r="389" spans="1:8">
      <c r="A389" s="3" t="s">
        <v>105</v>
      </c>
      <c r="B389" s="23" t="s">
        <v>10</v>
      </c>
      <c r="C389" s="24"/>
      <c r="D389" s="24"/>
      <c r="E389" s="25">
        <v>1900252</v>
      </c>
      <c r="F389" s="7"/>
    </row>
    <row r="390" spans="1:8">
      <c r="A390" s="3" t="s">
        <v>105</v>
      </c>
      <c r="B390" s="23" t="s">
        <v>11</v>
      </c>
      <c r="C390" s="24"/>
      <c r="D390" s="24"/>
      <c r="E390" s="25">
        <v>3209289.2835097415</v>
      </c>
    </row>
    <row r="391" spans="1:8">
      <c r="A391" s="3" t="s">
        <v>105</v>
      </c>
      <c r="B391" s="23" t="s">
        <v>12</v>
      </c>
      <c r="C391" s="24"/>
      <c r="D391" s="24"/>
      <c r="E391" s="25">
        <v>3377641.1970574413</v>
      </c>
    </row>
    <row r="392" spans="1:8">
      <c r="A392" s="3" t="s">
        <v>105</v>
      </c>
      <c r="B392" s="23" t="s">
        <v>14</v>
      </c>
      <c r="C392" s="24"/>
      <c r="D392" s="24"/>
      <c r="E392" s="25">
        <v>2725266</v>
      </c>
    </row>
    <row r="393" spans="1:8">
      <c r="A393" s="3" t="s">
        <v>105</v>
      </c>
      <c r="B393" s="23" t="s">
        <v>15</v>
      </c>
      <c r="C393" s="24"/>
      <c r="D393" s="24"/>
      <c r="E393" s="25">
        <v>2725266</v>
      </c>
    </row>
    <row r="394" spans="1:8">
      <c r="A394" s="3" t="s">
        <v>105</v>
      </c>
      <c r="B394" s="23" t="s">
        <v>16</v>
      </c>
      <c r="C394" s="24"/>
      <c r="D394" s="24"/>
      <c r="E394" s="25">
        <v>3538458</v>
      </c>
    </row>
    <row r="395" spans="1:8">
      <c r="B395" s="20"/>
      <c r="C395" s="26">
        <f t="shared" ref="C395:D395" si="0">SUM(C3:C394)</f>
        <v>819076541.24671292</v>
      </c>
      <c r="D395" s="26">
        <f t="shared" si="0"/>
        <v>3862353529.2273421</v>
      </c>
      <c r="E395" s="27">
        <f>SUM(E3:E394)</f>
        <v>29939703.480567183</v>
      </c>
      <c r="H395" s="7"/>
    </row>
    <row r="396" spans="1:8">
      <c r="B396" s="28"/>
      <c r="C396" s="29" t="s">
        <v>22</v>
      </c>
      <c r="D396" s="29"/>
      <c r="E396" s="30"/>
    </row>
    <row r="397" spans="1:8">
      <c r="B397" s="28"/>
      <c r="C397" s="31"/>
      <c r="D397" s="32" t="s">
        <v>24</v>
      </c>
      <c r="E397" s="33">
        <f>+C395</f>
        <v>819076541.24671292</v>
      </c>
    </row>
    <row r="398" spans="1:8">
      <c r="B398" s="28"/>
      <c r="C398" s="31" t="s">
        <v>25</v>
      </c>
      <c r="D398" s="32" t="s">
        <v>2</v>
      </c>
      <c r="E398" s="33">
        <f>+D395</f>
        <v>3862353529.2273421</v>
      </c>
    </row>
    <row r="399" spans="1:8">
      <c r="B399" s="28"/>
      <c r="C399" s="31" t="s">
        <v>25</v>
      </c>
      <c r="D399" s="32" t="s">
        <v>26</v>
      </c>
      <c r="E399" s="33">
        <f>E395</f>
        <v>29939703.480567183</v>
      </c>
    </row>
    <row r="400" spans="1:8">
      <c r="B400" s="28"/>
      <c r="C400" s="31" t="s">
        <v>25</v>
      </c>
      <c r="D400" s="32" t="s">
        <v>456</v>
      </c>
      <c r="E400" s="33">
        <f>'Policy for Pipeline -Std-Old'!E28</f>
        <v>4409116.9700000007</v>
      </c>
    </row>
    <row r="401" spans="2:5">
      <c r="B401" s="34"/>
      <c r="C401" s="35"/>
      <c r="D401" s="36" t="s">
        <v>27</v>
      </c>
      <c r="E401" s="37">
        <f>SUM(E397:E400)</f>
        <v>4715778890.9246225</v>
      </c>
    </row>
    <row r="404" spans="2:5">
      <c r="D404" s="7"/>
      <c r="E404" s="11"/>
    </row>
  </sheetData>
  <pageMargins left="0.16" right="0.16" top="0.16" bottom="0.16" header="0.16" footer="0.2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G140"/>
  <sheetViews>
    <sheetView workbookViewId="0">
      <pane xSplit="2" ySplit="4" topLeftCell="C116" activePane="bottomRight" state="frozen"/>
      <selection pane="topRight" activeCell="C1" sqref="C1"/>
      <selection pane="bottomLeft" activeCell="A4" sqref="A4"/>
      <selection pane="bottomRight" activeCell="C140" sqref="C140"/>
    </sheetView>
  </sheetViews>
  <sheetFormatPr defaultRowHeight="14.25"/>
  <cols>
    <col min="1" max="1" width="9.140625" style="3"/>
    <col min="2" max="2" width="54.42578125" style="3" customWidth="1"/>
    <col min="3" max="3" width="17.140625" style="3" customWidth="1"/>
    <col min="4" max="4" width="16.28515625" style="3" customWidth="1"/>
    <col min="5" max="5" width="13.7109375" style="3" customWidth="1"/>
    <col min="6" max="6" width="14" style="3" customWidth="1"/>
    <col min="7" max="7" width="12.140625" style="3" customWidth="1"/>
    <col min="8" max="9" width="12.5703125" style="3" customWidth="1"/>
    <col min="10" max="10" width="13.5703125" style="3" bestFit="1" customWidth="1"/>
    <col min="11" max="11" width="2.7109375" style="3" customWidth="1"/>
    <col min="12" max="12" width="13.7109375" style="3" customWidth="1"/>
    <col min="13" max="13" width="15.28515625" style="3" customWidth="1"/>
    <col min="14" max="14" width="2.7109375" style="3" customWidth="1"/>
    <col min="15" max="15" width="10.85546875" style="3" customWidth="1"/>
    <col min="16" max="16" width="9.42578125" style="3" customWidth="1"/>
    <col min="17" max="21" width="12.42578125" style="3" customWidth="1"/>
    <col min="22" max="22" width="9.42578125" style="3" customWidth="1"/>
    <col min="23" max="23" width="2.7109375" style="3" customWidth="1"/>
    <col min="24" max="24" width="12.5703125" style="3" customWidth="1"/>
    <col min="25" max="25" width="2.7109375" style="3" customWidth="1"/>
    <col min="26" max="27" width="13.7109375" style="3" customWidth="1"/>
    <col min="28" max="31" width="12.42578125" style="3" customWidth="1"/>
    <col min="32" max="32" width="2.7109375" style="3" customWidth="1"/>
    <col min="33" max="33" width="17.42578125" style="3" customWidth="1"/>
    <col min="34" max="16384" width="9.140625" style="3"/>
  </cols>
  <sheetData>
    <row r="1" spans="2:33">
      <c r="C1" s="7">
        <f>C128</f>
        <v>101272196.63482922</v>
      </c>
      <c r="D1" s="7">
        <f t="shared" ref="D1:AE1" si="0">D128</f>
        <v>3192449.1795999999</v>
      </c>
      <c r="E1" s="7">
        <f t="shared" si="0"/>
        <v>217348135.16500318</v>
      </c>
      <c r="F1" s="7">
        <f t="shared" si="0"/>
        <v>704311654.13946462</v>
      </c>
      <c r="G1" s="7">
        <f t="shared" si="0"/>
        <v>19789017.272166468</v>
      </c>
      <c r="H1" s="7">
        <f t="shared" si="0"/>
        <v>147658</v>
      </c>
      <c r="I1" s="7">
        <f t="shared" si="0"/>
        <v>4796855.374022115</v>
      </c>
      <c r="J1" s="7">
        <f t="shared" si="0"/>
        <v>1526238.0840886238</v>
      </c>
      <c r="L1" s="7">
        <f t="shared" si="0"/>
        <v>7504167</v>
      </c>
      <c r="M1" s="7">
        <f t="shared" si="0"/>
        <v>136013344.56954038</v>
      </c>
      <c r="O1" s="7">
        <f t="shared" si="0"/>
        <v>80449</v>
      </c>
      <c r="P1" s="7">
        <f t="shared" si="0"/>
        <v>0</v>
      </c>
      <c r="Q1" s="7">
        <f t="shared" si="0"/>
        <v>498587</v>
      </c>
      <c r="R1" s="7">
        <f t="shared" si="0"/>
        <v>248417.66999999998</v>
      </c>
      <c r="S1" s="7">
        <f t="shared" si="0"/>
        <v>921225</v>
      </c>
      <c r="T1" s="7">
        <f t="shared" si="0"/>
        <v>2958178</v>
      </c>
      <c r="U1" s="7">
        <f t="shared" si="0"/>
        <v>509154.50592923199</v>
      </c>
      <c r="V1" s="7">
        <f t="shared" si="0"/>
        <v>0</v>
      </c>
      <c r="X1" s="7">
        <f t="shared" si="0"/>
        <v>115668171.86321059</v>
      </c>
      <c r="Z1" s="7">
        <f t="shared" si="0"/>
        <v>3920813.6</v>
      </c>
      <c r="AA1" s="7">
        <f t="shared" si="0"/>
        <v>48939980.961808495</v>
      </c>
      <c r="AB1" s="7">
        <f t="shared" si="0"/>
        <v>6703220.1599999908</v>
      </c>
      <c r="AC1" s="7">
        <f t="shared" si="0"/>
        <v>480940</v>
      </c>
      <c r="AD1" s="7">
        <f t="shared" si="0"/>
        <v>1250581</v>
      </c>
      <c r="AE1" s="7">
        <f t="shared" si="0"/>
        <v>952746.75</v>
      </c>
    </row>
    <row r="2" spans="2:33">
      <c r="B2" s="42" t="s">
        <v>481</v>
      </c>
    </row>
    <row r="3" spans="2:33">
      <c r="B3" s="3" t="s">
        <v>28</v>
      </c>
      <c r="C3" s="69" t="s">
        <v>0</v>
      </c>
      <c r="D3" s="69"/>
      <c r="E3" s="69"/>
      <c r="F3" s="69"/>
      <c r="G3" s="69"/>
      <c r="H3" s="69"/>
      <c r="I3" s="69"/>
      <c r="J3" s="69"/>
      <c r="L3" s="69" t="s">
        <v>75</v>
      </c>
      <c r="M3" s="69"/>
      <c r="O3" s="69" t="s">
        <v>84</v>
      </c>
      <c r="P3" s="69"/>
      <c r="Q3" s="69"/>
      <c r="R3" s="69"/>
      <c r="S3" s="69"/>
      <c r="T3" s="69"/>
      <c r="U3" s="69"/>
      <c r="V3" s="69"/>
      <c r="X3" s="3" t="s">
        <v>86</v>
      </c>
      <c r="Z3" s="3" t="s">
        <v>87</v>
      </c>
    </row>
    <row r="4" spans="2:33" s="5" customFormat="1" ht="51">
      <c r="B4" s="1" t="s">
        <v>505</v>
      </c>
      <c r="C4" s="1" t="s">
        <v>29</v>
      </c>
      <c r="D4" s="1" t="s">
        <v>30</v>
      </c>
      <c r="E4" s="1" t="s">
        <v>31</v>
      </c>
      <c r="F4" s="1" t="s">
        <v>32</v>
      </c>
      <c r="G4" s="1" t="s">
        <v>33</v>
      </c>
      <c r="H4" s="1" t="s">
        <v>34</v>
      </c>
      <c r="I4" s="1" t="s">
        <v>35</v>
      </c>
      <c r="J4" s="1" t="s">
        <v>484</v>
      </c>
      <c r="L4" s="1" t="s">
        <v>73</v>
      </c>
      <c r="M4" s="1" t="s">
        <v>74</v>
      </c>
      <c r="O4" s="1" t="s">
        <v>76</v>
      </c>
      <c r="P4" s="1" t="s">
        <v>77</v>
      </c>
      <c r="Q4" s="1" t="s">
        <v>78</v>
      </c>
      <c r="R4" s="1" t="s">
        <v>79</v>
      </c>
      <c r="S4" s="1" t="s">
        <v>80</v>
      </c>
      <c r="T4" s="1" t="s">
        <v>81</v>
      </c>
      <c r="U4" s="1" t="s">
        <v>82</v>
      </c>
      <c r="V4" s="1" t="s">
        <v>83</v>
      </c>
      <c r="X4" s="1" t="s">
        <v>85</v>
      </c>
      <c r="Z4" s="1" t="s">
        <v>88</v>
      </c>
      <c r="AA4" s="1" t="s">
        <v>89</v>
      </c>
      <c r="AB4" s="1" t="s">
        <v>90</v>
      </c>
      <c r="AC4" s="1" t="s">
        <v>91</v>
      </c>
      <c r="AD4" s="1" t="s">
        <v>92</v>
      </c>
      <c r="AE4" s="1" t="s">
        <v>93</v>
      </c>
      <c r="AG4" s="1" t="s">
        <v>500</v>
      </c>
    </row>
    <row r="5" spans="2:33" ht="42.75">
      <c r="B5" s="5" t="s">
        <v>17</v>
      </c>
      <c r="C5" s="4">
        <v>8821170</v>
      </c>
      <c r="D5" s="4">
        <v>1770817</v>
      </c>
      <c r="E5" s="4">
        <v>12058018</v>
      </c>
      <c r="F5" s="4">
        <v>33224826</v>
      </c>
      <c r="G5" s="4">
        <v>4026552.3141223923</v>
      </c>
      <c r="H5" s="4">
        <v>0</v>
      </c>
      <c r="I5" s="4">
        <v>0</v>
      </c>
      <c r="J5" s="4"/>
      <c r="L5" s="4">
        <v>46286</v>
      </c>
      <c r="M5" s="4">
        <v>12953541</v>
      </c>
      <c r="O5" s="4">
        <v>66449</v>
      </c>
      <c r="P5" s="4">
        <v>0</v>
      </c>
      <c r="Q5" s="4">
        <v>168479</v>
      </c>
      <c r="R5" s="4">
        <v>164260</v>
      </c>
      <c r="S5" s="4">
        <v>921225</v>
      </c>
      <c r="T5" s="4">
        <v>999469</v>
      </c>
      <c r="U5" s="4">
        <v>105336</v>
      </c>
      <c r="V5" s="4">
        <v>0</v>
      </c>
      <c r="X5" s="4">
        <v>16236689</v>
      </c>
      <c r="Z5" s="4">
        <v>2667778</v>
      </c>
      <c r="AA5" s="4">
        <v>6303804.1904628761</v>
      </c>
      <c r="AB5" s="4">
        <v>781745</v>
      </c>
      <c r="AC5" s="4">
        <v>480940</v>
      </c>
      <c r="AD5" s="4">
        <v>463100</v>
      </c>
      <c r="AE5" s="4">
        <v>0</v>
      </c>
      <c r="AG5" s="7">
        <f t="shared" ref="AG5:AG68" si="1">SUM(C5:AE5)</f>
        <v>102260484.50458527</v>
      </c>
    </row>
    <row r="6" spans="2:33">
      <c r="B6" s="5" t="s">
        <v>18</v>
      </c>
      <c r="C6" s="4">
        <v>70560</v>
      </c>
      <c r="D6" s="4">
        <v>0</v>
      </c>
      <c r="E6" s="4">
        <v>1933277</v>
      </c>
      <c r="F6" s="4">
        <v>21777944</v>
      </c>
      <c r="G6" s="4">
        <v>5600081.5193453785</v>
      </c>
      <c r="H6" s="4">
        <v>0</v>
      </c>
      <c r="I6" s="4">
        <v>2398427.6870110575</v>
      </c>
      <c r="J6" s="4"/>
      <c r="L6" s="4">
        <v>2040228</v>
      </c>
      <c r="M6" s="4">
        <v>43686723</v>
      </c>
      <c r="O6" s="4">
        <v>14000</v>
      </c>
      <c r="P6" s="4">
        <v>0</v>
      </c>
      <c r="Q6" s="4">
        <v>126879</v>
      </c>
      <c r="R6" s="4">
        <v>13411</v>
      </c>
      <c r="S6" s="4">
        <v>0</v>
      </c>
      <c r="T6" s="4">
        <v>1712079</v>
      </c>
      <c r="U6" s="4">
        <v>266424</v>
      </c>
      <c r="V6" s="4">
        <v>0</v>
      </c>
      <c r="X6" s="4">
        <v>1062033</v>
      </c>
      <c r="Z6" s="4">
        <v>0</v>
      </c>
      <c r="AA6" s="4">
        <v>731093</v>
      </c>
      <c r="AB6" s="4">
        <v>220772</v>
      </c>
      <c r="AC6" s="4">
        <v>0</v>
      </c>
      <c r="AD6" s="4">
        <v>532376</v>
      </c>
      <c r="AE6" s="4">
        <v>0</v>
      </c>
      <c r="AG6" s="7">
        <f t="shared" si="1"/>
        <v>82186308.206356436</v>
      </c>
    </row>
    <row r="7" spans="2:33">
      <c r="B7" s="5" t="s">
        <v>19</v>
      </c>
      <c r="C7" s="4">
        <v>2118776</v>
      </c>
      <c r="D7" s="4">
        <v>0</v>
      </c>
      <c r="E7" s="4">
        <v>3053761</v>
      </c>
      <c r="F7" s="4">
        <v>41412727.270000003</v>
      </c>
      <c r="G7" s="4">
        <v>3390199</v>
      </c>
      <c r="H7" s="4">
        <v>0</v>
      </c>
      <c r="I7" s="4">
        <v>2398427.6870110575</v>
      </c>
      <c r="J7" s="4">
        <v>1526238.0840886238</v>
      </c>
      <c r="L7" s="4">
        <v>512723</v>
      </c>
      <c r="M7" s="4">
        <v>40524470.892900646</v>
      </c>
      <c r="O7" s="4">
        <v>0</v>
      </c>
      <c r="P7" s="4">
        <v>0</v>
      </c>
      <c r="Q7" s="4">
        <v>45229</v>
      </c>
      <c r="R7" s="4">
        <v>63260.67</v>
      </c>
      <c r="S7" s="4">
        <v>0</v>
      </c>
      <c r="T7" s="4">
        <v>169568</v>
      </c>
      <c r="U7" s="4">
        <v>63615.505929232</v>
      </c>
      <c r="V7" s="4">
        <v>0</v>
      </c>
      <c r="X7" s="4">
        <v>2551859.6735767433</v>
      </c>
      <c r="Z7" s="4">
        <v>348165</v>
      </c>
      <c r="AA7" s="4">
        <v>7922204.3957720473</v>
      </c>
      <c r="AB7" s="4">
        <v>0</v>
      </c>
      <c r="AC7" s="4">
        <v>0</v>
      </c>
      <c r="AD7" s="4">
        <v>116525</v>
      </c>
      <c r="AE7" s="4">
        <v>0</v>
      </c>
      <c r="AG7" s="7">
        <f t="shared" si="1"/>
        <v>106217750.17927834</v>
      </c>
    </row>
    <row r="8" spans="2:33">
      <c r="B8" s="5" t="s">
        <v>20</v>
      </c>
      <c r="C8" s="4">
        <v>424384</v>
      </c>
      <c r="D8" s="4">
        <v>0</v>
      </c>
      <c r="E8" s="4">
        <v>2921453</v>
      </c>
      <c r="F8" s="4">
        <v>22972549</v>
      </c>
      <c r="G8" s="4">
        <v>6772184.4386986997</v>
      </c>
      <c r="H8" s="4">
        <v>0</v>
      </c>
      <c r="I8" s="4">
        <v>0</v>
      </c>
      <c r="J8" s="4"/>
      <c r="L8" s="4">
        <v>4904930</v>
      </c>
      <c r="M8" s="4">
        <v>31147268.836639721</v>
      </c>
      <c r="O8" s="4">
        <v>0</v>
      </c>
      <c r="P8" s="4">
        <v>0</v>
      </c>
      <c r="Q8" s="4">
        <v>0</v>
      </c>
      <c r="R8" s="4">
        <v>7486</v>
      </c>
      <c r="S8" s="4">
        <v>0</v>
      </c>
      <c r="T8" s="4">
        <v>0</v>
      </c>
      <c r="U8" s="4">
        <v>0</v>
      </c>
      <c r="V8" s="4">
        <v>0</v>
      </c>
      <c r="X8" s="4">
        <v>1204940</v>
      </c>
      <c r="Z8" s="4">
        <v>141940</v>
      </c>
      <c r="AA8" s="4">
        <v>7107497</v>
      </c>
      <c r="AB8" s="4">
        <v>0</v>
      </c>
      <c r="AC8" s="4">
        <v>0</v>
      </c>
      <c r="AD8" s="4">
        <v>138580</v>
      </c>
      <c r="AE8" s="4">
        <v>0</v>
      </c>
      <c r="AG8" s="7">
        <f t="shared" si="1"/>
        <v>77743212.275338426</v>
      </c>
    </row>
    <row r="9" spans="2:33">
      <c r="B9" s="5" t="s">
        <v>36</v>
      </c>
      <c r="C9" s="4">
        <v>843046</v>
      </c>
      <c r="D9" s="4">
        <v>0</v>
      </c>
      <c r="E9" s="4">
        <v>3153756</v>
      </c>
      <c r="F9" s="4">
        <v>21935384</v>
      </c>
      <c r="G9" s="4">
        <v>0</v>
      </c>
      <c r="H9" s="4">
        <v>147658</v>
      </c>
      <c r="I9" s="4">
        <v>0</v>
      </c>
      <c r="J9" s="4"/>
      <c r="L9" s="4">
        <v>0</v>
      </c>
      <c r="M9" s="4">
        <v>2953978</v>
      </c>
      <c r="O9" s="4">
        <v>0</v>
      </c>
      <c r="P9" s="4">
        <v>0</v>
      </c>
      <c r="Q9" s="4">
        <v>0</v>
      </c>
      <c r="R9" s="4">
        <v>0</v>
      </c>
      <c r="S9" s="4">
        <v>0</v>
      </c>
      <c r="T9" s="4">
        <v>77062</v>
      </c>
      <c r="U9" s="4">
        <v>73779</v>
      </c>
      <c r="V9" s="4">
        <v>0</v>
      </c>
      <c r="X9" s="4">
        <v>995590</v>
      </c>
      <c r="Z9" s="4">
        <v>762930.6</v>
      </c>
      <c r="AA9" s="4">
        <v>0</v>
      </c>
      <c r="AB9" s="4">
        <v>168731</v>
      </c>
      <c r="AC9" s="4">
        <v>0</v>
      </c>
      <c r="AD9" s="4">
        <v>0</v>
      </c>
      <c r="AE9" s="4">
        <v>86875</v>
      </c>
      <c r="AG9" s="7">
        <f t="shared" si="1"/>
        <v>31198789.600000001</v>
      </c>
    </row>
    <row r="10" spans="2:33">
      <c r="B10" s="5" t="s">
        <v>37</v>
      </c>
      <c r="C10" s="4">
        <v>1046908.585</v>
      </c>
      <c r="D10" s="4">
        <v>0</v>
      </c>
      <c r="E10" s="4">
        <v>2839819.29</v>
      </c>
      <c r="F10" s="4">
        <v>11856199.25</v>
      </c>
      <c r="G10" s="4">
        <v>0</v>
      </c>
      <c r="H10" s="4">
        <v>0</v>
      </c>
      <c r="I10" s="4">
        <v>0</v>
      </c>
      <c r="J10" s="4"/>
      <c r="L10" s="4">
        <v>0</v>
      </c>
      <c r="M10" s="4">
        <v>1254708.8400000001</v>
      </c>
      <c r="O10" s="4">
        <v>0</v>
      </c>
      <c r="P10" s="4">
        <v>0</v>
      </c>
      <c r="Q10" s="4">
        <v>0</v>
      </c>
      <c r="R10" s="4">
        <v>0</v>
      </c>
      <c r="S10" s="4">
        <v>0</v>
      </c>
      <c r="T10" s="4">
        <v>0</v>
      </c>
      <c r="U10" s="4">
        <v>0</v>
      </c>
      <c r="V10" s="4">
        <v>0</v>
      </c>
      <c r="X10" s="4">
        <v>1193899.2450000001</v>
      </c>
      <c r="Z10" s="4">
        <v>0</v>
      </c>
      <c r="AA10" s="4">
        <v>0</v>
      </c>
      <c r="AB10" s="4">
        <v>0</v>
      </c>
      <c r="AC10" s="4">
        <v>0</v>
      </c>
      <c r="AD10" s="4">
        <v>0</v>
      </c>
      <c r="AE10" s="4">
        <v>239231.75</v>
      </c>
      <c r="AG10" s="7">
        <f t="shared" si="1"/>
        <v>18430766.960000001</v>
      </c>
    </row>
    <row r="11" spans="2:33">
      <c r="B11" s="5" t="s">
        <v>38</v>
      </c>
      <c r="C11" s="4">
        <v>564260</v>
      </c>
      <c r="D11" s="4">
        <v>0</v>
      </c>
      <c r="E11" s="4">
        <v>1775000</v>
      </c>
      <c r="F11" s="4">
        <v>11768721</v>
      </c>
      <c r="G11" s="4">
        <v>0</v>
      </c>
      <c r="H11" s="4">
        <v>0</v>
      </c>
      <c r="I11" s="4">
        <v>0</v>
      </c>
      <c r="J11" s="4"/>
      <c r="L11" s="4">
        <v>0</v>
      </c>
      <c r="M11" s="4">
        <v>1061841</v>
      </c>
      <c r="O11" s="4">
        <v>0</v>
      </c>
      <c r="P11" s="4">
        <v>0</v>
      </c>
      <c r="Q11" s="4">
        <v>0</v>
      </c>
      <c r="R11" s="4">
        <v>0</v>
      </c>
      <c r="S11" s="4">
        <v>0</v>
      </c>
      <c r="T11" s="4">
        <v>0</v>
      </c>
      <c r="U11" s="4">
        <v>0</v>
      </c>
      <c r="V11" s="4">
        <v>0</v>
      </c>
      <c r="X11" s="4">
        <v>1172805</v>
      </c>
      <c r="Z11" s="4">
        <v>0</v>
      </c>
      <c r="AA11" s="4">
        <v>0</v>
      </c>
      <c r="AB11" s="4">
        <v>59757</v>
      </c>
      <c r="AC11" s="4">
        <v>0</v>
      </c>
      <c r="AD11" s="4">
        <v>0</v>
      </c>
      <c r="AE11" s="4">
        <v>163500</v>
      </c>
      <c r="AG11" s="7">
        <f t="shared" si="1"/>
        <v>16565884</v>
      </c>
    </row>
    <row r="12" spans="2:33">
      <c r="B12" s="5" t="s">
        <v>39</v>
      </c>
      <c r="C12" s="4">
        <v>528038</v>
      </c>
      <c r="D12" s="4">
        <v>0</v>
      </c>
      <c r="E12" s="4">
        <v>2160241</v>
      </c>
      <c r="F12" s="4">
        <v>9818163</v>
      </c>
      <c r="G12" s="4">
        <v>0</v>
      </c>
      <c r="H12" s="4">
        <v>0</v>
      </c>
      <c r="I12" s="4">
        <v>0</v>
      </c>
      <c r="J12" s="4"/>
      <c r="L12" s="4">
        <v>0</v>
      </c>
      <c r="M12" s="4">
        <v>870370</v>
      </c>
      <c r="O12" s="4">
        <v>0</v>
      </c>
      <c r="P12" s="4">
        <v>0</v>
      </c>
      <c r="Q12" s="4">
        <v>0</v>
      </c>
      <c r="R12" s="4">
        <v>0</v>
      </c>
      <c r="S12" s="4">
        <v>0</v>
      </c>
      <c r="T12" s="4">
        <v>0</v>
      </c>
      <c r="U12" s="4">
        <v>0</v>
      </c>
      <c r="V12" s="4">
        <v>0</v>
      </c>
      <c r="X12" s="4">
        <v>1172805</v>
      </c>
      <c r="Z12" s="4">
        <v>0</v>
      </c>
      <c r="AA12" s="4">
        <v>0</v>
      </c>
      <c r="AB12" s="4">
        <v>59757</v>
      </c>
      <c r="AC12" s="4">
        <v>0</v>
      </c>
      <c r="AD12" s="4">
        <v>0</v>
      </c>
      <c r="AE12" s="4">
        <v>222800</v>
      </c>
      <c r="AG12" s="7">
        <f t="shared" si="1"/>
        <v>14832174</v>
      </c>
    </row>
    <row r="13" spans="2:33">
      <c r="B13" s="5" t="s">
        <v>40</v>
      </c>
      <c r="C13" s="4">
        <v>965995</v>
      </c>
      <c r="D13" s="4">
        <v>0</v>
      </c>
      <c r="E13" s="4">
        <v>2155843</v>
      </c>
      <c r="F13" s="4">
        <v>11020270</v>
      </c>
      <c r="G13" s="4">
        <v>0</v>
      </c>
      <c r="H13" s="4">
        <v>0</v>
      </c>
      <c r="I13" s="4">
        <v>0</v>
      </c>
      <c r="J13" s="4"/>
      <c r="L13" s="4">
        <v>0</v>
      </c>
      <c r="M13" s="4">
        <v>110692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4">
        <v>0</v>
      </c>
      <c r="V13" s="4">
        <v>0</v>
      </c>
      <c r="X13" s="4">
        <v>1204941</v>
      </c>
      <c r="Z13" s="4">
        <v>0</v>
      </c>
      <c r="AA13" s="4">
        <v>20605</v>
      </c>
      <c r="AB13" s="4">
        <v>59757</v>
      </c>
      <c r="AC13" s="4">
        <v>0</v>
      </c>
      <c r="AD13" s="4">
        <v>0</v>
      </c>
      <c r="AE13" s="4">
        <v>180340</v>
      </c>
      <c r="AG13" s="7">
        <f t="shared" si="1"/>
        <v>15718443</v>
      </c>
    </row>
    <row r="14" spans="2:33">
      <c r="B14" s="5" t="s">
        <v>41</v>
      </c>
      <c r="C14" s="4">
        <v>1531833</v>
      </c>
      <c r="D14" s="4">
        <v>0</v>
      </c>
      <c r="E14" s="4">
        <v>2155843</v>
      </c>
      <c r="F14" s="4">
        <v>13784536.439999999</v>
      </c>
      <c r="G14" s="4">
        <v>0</v>
      </c>
      <c r="H14" s="4">
        <v>0</v>
      </c>
      <c r="I14" s="4">
        <v>0</v>
      </c>
      <c r="J14" s="4"/>
      <c r="L14" s="4">
        <v>0</v>
      </c>
      <c r="M14" s="4">
        <v>1449751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4">
        <v>0</v>
      </c>
      <c r="V14" s="4">
        <v>0</v>
      </c>
      <c r="X14" s="4">
        <v>1204940</v>
      </c>
      <c r="Z14" s="4">
        <v>0</v>
      </c>
      <c r="AA14" s="4">
        <v>187944</v>
      </c>
      <c r="AB14" s="4">
        <v>57150</v>
      </c>
      <c r="AC14" s="4">
        <v>0</v>
      </c>
      <c r="AD14" s="4">
        <v>0</v>
      </c>
      <c r="AE14" s="4">
        <v>0</v>
      </c>
      <c r="AG14" s="7">
        <f t="shared" si="1"/>
        <v>20371997.439999998</v>
      </c>
    </row>
    <row r="15" spans="2:33">
      <c r="B15" s="5" t="s">
        <v>42</v>
      </c>
      <c r="C15" s="4">
        <v>1914401.7622</v>
      </c>
      <c r="D15" s="4">
        <v>1421632.1795999999</v>
      </c>
      <c r="E15" s="4">
        <f>6911120.85587466-E75-E16</f>
        <v>3200985.453716198</v>
      </c>
      <c r="F15" s="4">
        <v>39263089.770509399</v>
      </c>
      <c r="G15" s="4">
        <v>0</v>
      </c>
      <c r="H15" s="4">
        <v>0</v>
      </c>
      <c r="I15" s="4">
        <v>0</v>
      </c>
      <c r="J15" s="4"/>
      <c r="L15" s="4">
        <v>0</v>
      </c>
      <c r="M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4">
        <v>0</v>
      </c>
      <c r="V15" s="4">
        <v>0</v>
      </c>
      <c r="X15" s="4">
        <v>3024757.9727767431</v>
      </c>
      <c r="Z15" s="4">
        <v>0</v>
      </c>
      <c r="AA15" s="4">
        <v>0</v>
      </c>
      <c r="AB15" s="4">
        <v>109408.72</v>
      </c>
      <c r="AC15" s="4">
        <v>0</v>
      </c>
      <c r="AD15" s="4">
        <v>0</v>
      </c>
      <c r="AE15" s="4">
        <v>0</v>
      </c>
      <c r="AG15" s="7">
        <f t="shared" si="1"/>
        <v>48934275.858802333</v>
      </c>
    </row>
    <row r="16" spans="2:33">
      <c r="B16" s="5" t="s">
        <v>43</v>
      </c>
      <c r="C16" s="4">
        <v>1459658.5360390535</v>
      </c>
      <c r="D16" s="4">
        <v>0</v>
      </c>
      <c r="E16" s="4">
        <v>2155843</v>
      </c>
      <c r="F16" s="4">
        <v>15142654.347656123</v>
      </c>
      <c r="G16" s="4">
        <v>0</v>
      </c>
      <c r="H16" s="4">
        <v>0</v>
      </c>
      <c r="I16" s="4">
        <v>0</v>
      </c>
      <c r="J16" s="4"/>
      <c r="L16" s="4">
        <v>0</v>
      </c>
      <c r="M16" s="4"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4">
        <v>0</v>
      </c>
      <c r="V16" s="4">
        <v>0</v>
      </c>
      <c r="X16" s="4">
        <v>2073904.9299250296</v>
      </c>
      <c r="Z16" s="4">
        <v>0</v>
      </c>
      <c r="AA16" s="4">
        <v>0</v>
      </c>
      <c r="AB16" s="4">
        <v>0</v>
      </c>
      <c r="AC16" s="4">
        <v>0</v>
      </c>
      <c r="AD16" s="4">
        <v>0</v>
      </c>
      <c r="AE16" s="4">
        <v>0</v>
      </c>
      <c r="AG16" s="7">
        <f t="shared" si="1"/>
        <v>20832060.813620206</v>
      </c>
    </row>
    <row r="17" spans="2:33">
      <c r="B17" s="5" t="s">
        <v>44</v>
      </c>
      <c r="C17" s="4">
        <v>1063452.7511035972</v>
      </c>
      <c r="D17" s="4">
        <v>0</v>
      </c>
      <c r="E17" s="4">
        <v>3101043.8569680853</v>
      </c>
      <c r="F17" s="4">
        <v>15135695.003978513</v>
      </c>
      <c r="G17" s="4">
        <v>0</v>
      </c>
      <c r="H17" s="4">
        <v>0</v>
      </c>
      <c r="I17" s="4">
        <v>0</v>
      </c>
      <c r="J17" s="4"/>
      <c r="L17" s="4">
        <v>0</v>
      </c>
      <c r="M17" s="4">
        <v>0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  <c r="U17" s="4">
        <v>0</v>
      </c>
      <c r="V17" s="4">
        <v>0</v>
      </c>
      <c r="X17" s="4">
        <v>1784506.5469615089</v>
      </c>
      <c r="Z17" s="4">
        <v>0</v>
      </c>
      <c r="AA17" s="4">
        <v>0</v>
      </c>
      <c r="AB17" s="4">
        <v>49806.640000000007</v>
      </c>
      <c r="AC17" s="4">
        <v>0</v>
      </c>
      <c r="AD17" s="4">
        <v>0</v>
      </c>
      <c r="AE17" s="4">
        <v>0</v>
      </c>
      <c r="AG17" s="7">
        <f t="shared" si="1"/>
        <v>21134504.799011704</v>
      </c>
    </row>
    <row r="18" spans="2:33">
      <c r="B18" s="5" t="s">
        <v>45</v>
      </c>
      <c r="C18" s="4">
        <v>1912906.9029680041</v>
      </c>
      <c r="D18" s="4">
        <v>0</v>
      </c>
      <c r="E18" s="4">
        <v>3282577.5460056486</v>
      </c>
      <c r="F18" s="4">
        <v>15151353.527253138</v>
      </c>
      <c r="G18" s="4">
        <v>0</v>
      </c>
      <c r="H18" s="4">
        <v>0</v>
      </c>
      <c r="I18" s="4">
        <v>0</v>
      </c>
      <c r="J18" s="4"/>
      <c r="L18" s="4">
        <v>0</v>
      </c>
      <c r="M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4">
        <v>0</v>
      </c>
      <c r="V18" s="4">
        <v>0</v>
      </c>
      <c r="X18" s="4">
        <v>1888973.8737544315</v>
      </c>
      <c r="Z18" s="4">
        <v>0</v>
      </c>
      <c r="AA18" s="4">
        <v>0</v>
      </c>
      <c r="AB18" s="4">
        <v>49806.640000000007</v>
      </c>
      <c r="AC18" s="4">
        <v>0</v>
      </c>
      <c r="AD18" s="4">
        <v>0</v>
      </c>
      <c r="AE18" s="4">
        <v>0</v>
      </c>
      <c r="AG18" s="7">
        <f t="shared" si="1"/>
        <v>22285618.489981223</v>
      </c>
    </row>
    <row r="19" spans="2:33">
      <c r="B19" s="5" t="s">
        <v>46</v>
      </c>
      <c r="C19" s="4">
        <v>655966.75183887442</v>
      </c>
      <c r="D19" s="4">
        <v>0</v>
      </c>
      <c r="E19" s="4">
        <v>1177418.298983579</v>
      </c>
      <c r="F19" s="4">
        <v>16021802.139315203</v>
      </c>
      <c r="G19" s="4">
        <v>0</v>
      </c>
      <c r="H19" s="4">
        <v>0</v>
      </c>
      <c r="I19" s="4">
        <v>0</v>
      </c>
      <c r="J19" s="4"/>
      <c r="L19" s="4">
        <v>0</v>
      </c>
      <c r="M19" s="4">
        <v>0</v>
      </c>
      <c r="O19" s="4">
        <v>0</v>
      </c>
      <c r="P19" s="4">
        <v>0</v>
      </c>
      <c r="Q19" s="4">
        <v>0</v>
      </c>
      <c r="R19" s="4">
        <v>0</v>
      </c>
      <c r="S19" s="4">
        <v>0</v>
      </c>
      <c r="T19" s="4">
        <v>0</v>
      </c>
      <c r="U19" s="4">
        <v>0</v>
      </c>
      <c r="V19" s="4">
        <v>0</v>
      </c>
      <c r="X19" s="4">
        <v>2265758.4527526707</v>
      </c>
      <c r="Z19" s="4">
        <v>0</v>
      </c>
      <c r="AA19" s="4">
        <v>0</v>
      </c>
      <c r="AB19" s="4">
        <v>62530.559999999998</v>
      </c>
      <c r="AC19" s="4">
        <v>0</v>
      </c>
      <c r="AD19" s="4">
        <v>0</v>
      </c>
      <c r="AE19" s="4">
        <v>0</v>
      </c>
      <c r="AG19" s="7">
        <f t="shared" si="1"/>
        <v>20183476.202890325</v>
      </c>
    </row>
    <row r="20" spans="2:33">
      <c r="B20" s="5" t="s">
        <v>47</v>
      </c>
      <c r="C20" s="4">
        <v>592183.40919236327</v>
      </c>
      <c r="D20" s="4">
        <v>0</v>
      </c>
      <c r="E20" s="4">
        <v>2410490.5007272451</v>
      </c>
      <c r="F20" s="4">
        <v>12984118.694469839</v>
      </c>
      <c r="G20" s="4">
        <v>0</v>
      </c>
      <c r="H20" s="4">
        <v>0</v>
      </c>
      <c r="I20" s="4">
        <v>0</v>
      </c>
      <c r="J20" s="4"/>
      <c r="L20" s="4">
        <v>0</v>
      </c>
      <c r="M20" s="4">
        <v>0</v>
      </c>
      <c r="O20" s="4">
        <v>0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4">
        <v>0</v>
      </c>
      <c r="V20" s="4">
        <v>0</v>
      </c>
      <c r="X20" s="4">
        <v>2319307.0941812089</v>
      </c>
      <c r="Z20" s="4">
        <v>0</v>
      </c>
      <c r="AA20" s="4">
        <v>0</v>
      </c>
      <c r="AB20" s="4">
        <v>62530.559999999998</v>
      </c>
      <c r="AC20" s="4">
        <v>0</v>
      </c>
      <c r="AD20" s="4">
        <v>0</v>
      </c>
      <c r="AE20" s="4">
        <v>0</v>
      </c>
      <c r="AG20" s="7">
        <f t="shared" si="1"/>
        <v>18368630.258570656</v>
      </c>
    </row>
    <row r="21" spans="2:33">
      <c r="B21" s="5" t="s">
        <v>48</v>
      </c>
      <c r="C21" s="4">
        <v>816575.27113136963</v>
      </c>
      <c r="D21" s="4">
        <v>0</v>
      </c>
      <c r="E21" s="4">
        <v>1180884.9677787367</v>
      </c>
      <c r="F21" s="4">
        <v>0</v>
      </c>
      <c r="G21" s="4">
        <v>0</v>
      </c>
      <c r="H21" s="4">
        <v>0</v>
      </c>
      <c r="I21" s="4">
        <v>0</v>
      </c>
      <c r="J21" s="4"/>
      <c r="L21" s="4">
        <v>0</v>
      </c>
      <c r="M21" s="4">
        <v>0</v>
      </c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>
        <v>0</v>
      </c>
      <c r="U21" s="4">
        <v>0</v>
      </c>
      <c r="V21" s="4">
        <v>0</v>
      </c>
      <c r="X21" s="4">
        <v>0</v>
      </c>
      <c r="Z21" s="4">
        <v>0</v>
      </c>
      <c r="AA21" s="4">
        <v>0</v>
      </c>
      <c r="AB21" s="4">
        <v>62530.559999999998</v>
      </c>
      <c r="AC21" s="4">
        <v>0</v>
      </c>
      <c r="AD21" s="4">
        <v>0</v>
      </c>
      <c r="AE21" s="4">
        <v>0</v>
      </c>
      <c r="AG21" s="7">
        <f t="shared" si="1"/>
        <v>2059990.7989101065</v>
      </c>
    </row>
    <row r="22" spans="2:33">
      <c r="B22" s="5" t="s">
        <v>49</v>
      </c>
      <c r="C22" s="4">
        <v>756993.23919200234</v>
      </c>
      <c r="D22" s="4">
        <v>0</v>
      </c>
      <c r="E22" s="4">
        <v>1194415.5510012023</v>
      </c>
      <c r="F22" s="4">
        <v>0</v>
      </c>
      <c r="G22" s="4">
        <v>0</v>
      </c>
      <c r="H22" s="4">
        <v>0</v>
      </c>
      <c r="I22" s="4">
        <v>0</v>
      </c>
      <c r="J22" s="4"/>
      <c r="L22" s="4">
        <v>0</v>
      </c>
      <c r="M22" s="4"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X22" s="4">
        <v>0</v>
      </c>
      <c r="Z22" s="4">
        <v>0</v>
      </c>
      <c r="AA22" s="4">
        <v>0</v>
      </c>
      <c r="AB22" s="4">
        <v>30585.599999999999</v>
      </c>
      <c r="AC22" s="4">
        <v>0</v>
      </c>
      <c r="AD22" s="4">
        <v>0</v>
      </c>
      <c r="AE22" s="4">
        <v>0</v>
      </c>
      <c r="AG22" s="7">
        <f t="shared" si="1"/>
        <v>1981994.3901932049</v>
      </c>
    </row>
    <row r="23" spans="2:33">
      <c r="B23" s="5" t="s">
        <v>50</v>
      </c>
      <c r="C23" s="4">
        <v>532435.22856823576</v>
      </c>
      <c r="D23" s="4">
        <v>0</v>
      </c>
      <c r="E23" s="4">
        <v>1203987.8195079034</v>
      </c>
      <c r="F23" s="4">
        <v>0</v>
      </c>
      <c r="G23" s="4">
        <v>0</v>
      </c>
      <c r="H23" s="4">
        <v>0</v>
      </c>
      <c r="I23" s="4">
        <v>0</v>
      </c>
      <c r="J23" s="4"/>
      <c r="L23" s="4">
        <v>0</v>
      </c>
      <c r="M23" s="4">
        <v>0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  <c r="U23" s="4">
        <v>0</v>
      </c>
      <c r="V23" s="4">
        <v>0</v>
      </c>
      <c r="X23" s="4">
        <v>0</v>
      </c>
      <c r="Z23" s="4">
        <v>0</v>
      </c>
      <c r="AA23" s="4">
        <v>0</v>
      </c>
      <c r="AB23" s="4">
        <v>30585.599999999999</v>
      </c>
      <c r="AC23" s="4">
        <v>0</v>
      </c>
      <c r="AD23" s="4">
        <v>0</v>
      </c>
      <c r="AE23" s="4">
        <v>0</v>
      </c>
      <c r="AG23" s="7">
        <f t="shared" si="1"/>
        <v>1767008.6480761394</v>
      </c>
    </row>
    <row r="24" spans="2:33">
      <c r="B24" s="5" t="s">
        <v>51</v>
      </c>
      <c r="C24" s="4">
        <v>717262.8278690693</v>
      </c>
      <c r="D24" s="4">
        <v>0</v>
      </c>
      <c r="E24" s="4">
        <v>1208631.2509824587</v>
      </c>
      <c r="F24" s="4">
        <v>0</v>
      </c>
      <c r="G24" s="4">
        <v>0</v>
      </c>
      <c r="H24" s="4">
        <v>0</v>
      </c>
      <c r="I24" s="4">
        <v>0</v>
      </c>
      <c r="J24" s="4"/>
      <c r="L24" s="4">
        <v>0</v>
      </c>
      <c r="M24" s="4"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4">
        <v>0</v>
      </c>
      <c r="V24" s="4">
        <v>0</v>
      </c>
      <c r="X24" s="4">
        <v>0</v>
      </c>
      <c r="Z24" s="4">
        <v>0</v>
      </c>
      <c r="AA24" s="4">
        <v>0</v>
      </c>
      <c r="AB24" s="4">
        <v>30585.599999999999</v>
      </c>
      <c r="AC24" s="4">
        <v>0</v>
      </c>
      <c r="AD24" s="4">
        <v>0</v>
      </c>
      <c r="AE24" s="4">
        <v>0</v>
      </c>
      <c r="AG24" s="7">
        <f t="shared" si="1"/>
        <v>1956479.6788515281</v>
      </c>
    </row>
    <row r="25" spans="2:33">
      <c r="B25" s="5" t="s">
        <v>52</v>
      </c>
      <c r="C25" s="4">
        <v>331730</v>
      </c>
      <c r="D25" s="4">
        <v>0</v>
      </c>
      <c r="E25" s="4">
        <v>2253375</v>
      </c>
      <c r="F25" s="4">
        <v>0</v>
      </c>
      <c r="G25" s="4">
        <v>0</v>
      </c>
      <c r="H25" s="4">
        <v>0</v>
      </c>
      <c r="I25" s="4">
        <v>0</v>
      </c>
      <c r="J25" s="4"/>
      <c r="L25" s="4">
        <v>0</v>
      </c>
      <c r="M25" s="4"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4">
        <v>0</v>
      </c>
      <c r="V25" s="4">
        <v>0</v>
      </c>
      <c r="X25" s="4">
        <v>0</v>
      </c>
      <c r="Z25" s="4">
        <v>0</v>
      </c>
      <c r="AA25" s="4">
        <v>0</v>
      </c>
      <c r="AB25" s="4">
        <v>17692</v>
      </c>
      <c r="AC25" s="4">
        <v>0</v>
      </c>
      <c r="AD25" s="4">
        <v>0</v>
      </c>
      <c r="AE25" s="4">
        <v>0</v>
      </c>
      <c r="AG25" s="7">
        <f t="shared" si="1"/>
        <v>2602797</v>
      </c>
    </row>
    <row r="26" spans="2:33">
      <c r="B26" s="5" t="s">
        <v>53</v>
      </c>
      <c r="C26" s="4">
        <v>966313</v>
      </c>
      <c r="D26" s="4">
        <v>0</v>
      </c>
      <c r="E26" s="4">
        <v>2253376</v>
      </c>
      <c r="F26" s="4">
        <v>0</v>
      </c>
      <c r="G26" s="4">
        <v>0</v>
      </c>
      <c r="H26" s="4">
        <v>0</v>
      </c>
      <c r="I26" s="4">
        <v>0</v>
      </c>
      <c r="J26" s="4"/>
      <c r="L26" s="4">
        <v>0</v>
      </c>
      <c r="M26" s="4">
        <v>0</v>
      </c>
      <c r="O26" s="4">
        <v>0</v>
      </c>
      <c r="P26" s="4">
        <v>0</v>
      </c>
      <c r="Q26" s="4">
        <v>0</v>
      </c>
      <c r="R26" s="4">
        <v>0</v>
      </c>
      <c r="S26" s="4">
        <v>0</v>
      </c>
      <c r="T26" s="4">
        <v>0</v>
      </c>
      <c r="U26" s="4">
        <v>0</v>
      </c>
      <c r="V26" s="4">
        <v>0</v>
      </c>
      <c r="X26" s="4">
        <v>0</v>
      </c>
      <c r="Z26" s="4">
        <v>0</v>
      </c>
      <c r="AA26" s="4">
        <v>0</v>
      </c>
      <c r="AB26" s="4">
        <v>0</v>
      </c>
      <c r="AC26" s="4">
        <v>0</v>
      </c>
      <c r="AD26" s="4">
        <v>0</v>
      </c>
      <c r="AE26" s="4">
        <v>0</v>
      </c>
      <c r="AG26" s="7">
        <f t="shared" si="1"/>
        <v>3219689</v>
      </c>
    </row>
    <row r="27" spans="2:33">
      <c r="B27" s="5" t="s">
        <v>54</v>
      </c>
      <c r="C27" s="4">
        <v>1221169.9885515242</v>
      </c>
      <c r="D27" s="4">
        <v>0</v>
      </c>
      <c r="E27" s="4">
        <v>3670638.2033854905</v>
      </c>
      <c r="F27" s="4">
        <v>73724.666666666672</v>
      </c>
      <c r="G27" s="4">
        <v>0</v>
      </c>
      <c r="H27" s="4">
        <v>0</v>
      </c>
      <c r="I27" s="4">
        <v>0</v>
      </c>
      <c r="J27" s="4"/>
      <c r="L27" s="4">
        <v>0</v>
      </c>
      <c r="M27" s="4"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4">
        <v>0</v>
      </c>
      <c r="V27" s="4">
        <v>0</v>
      </c>
      <c r="X27" s="4">
        <v>0</v>
      </c>
      <c r="Z27" s="4">
        <v>0</v>
      </c>
      <c r="AA27" s="4">
        <v>0</v>
      </c>
      <c r="AB27" s="4">
        <v>0</v>
      </c>
      <c r="AC27" s="4">
        <v>0</v>
      </c>
      <c r="AD27" s="4">
        <v>0</v>
      </c>
      <c r="AE27" s="4">
        <v>60000</v>
      </c>
      <c r="AG27" s="7">
        <f t="shared" si="1"/>
        <v>5025532.8586036814</v>
      </c>
    </row>
    <row r="28" spans="2:33">
      <c r="B28" s="5" t="s">
        <v>55</v>
      </c>
      <c r="C28" s="4">
        <v>1772950.1038741104</v>
      </c>
      <c r="D28" s="4">
        <v>0</v>
      </c>
      <c r="E28" s="4">
        <v>1534692.2102812934</v>
      </c>
      <c r="F28" s="4">
        <v>0</v>
      </c>
      <c r="G28" s="4">
        <v>0</v>
      </c>
      <c r="H28" s="4">
        <v>0</v>
      </c>
      <c r="I28" s="4">
        <v>0</v>
      </c>
      <c r="J28" s="4"/>
      <c r="L28" s="4">
        <v>0</v>
      </c>
      <c r="M28" s="4"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4">
        <v>0</v>
      </c>
      <c r="V28" s="4">
        <v>0</v>
      </c>
      <c r="X28" s="4">
        <v>0</v>
      </c>
      <c r="Z28" s="4">
        <v>0</v>
      </c>
      <c r="AA28" s="4">
        <v>0</v>
      </c>
      <c r="AB28" s="4">
        <v>49806.640000000007</v>
      </c>
      <c r="AC28" s="4">
        <v>0</v>
      </c>
      <c r="AD28" s="4">
        <v>0</v>
      </c>
      <c r="AE28" s="4">
        <v>0</v>
      </c>
      <c r="AG28" s="7">
        <f t="shared" si="1"/>
        <v>3357448.9541554037</v>
      </c>
    </row>
    <row r="29" spans="2:33">
      <c r="B29" s="5" t="s">
        <v>56</v>
      </c>
      <c r="C29" s="4">
        <v>1705973.7914505936</v>
      </c>
      <c r="D29" s="4">
        <v>0</v>
      </c>
      <c r="E29" s="4">
        <v>3058192.1810440905</v>
      </c>
      <c r="F29" s="4">
        <v>0</v>
      </c>
      <c r="G29" s="4">
        <v>0</v>
      </c>
      <c r="H29" s="4">
        <v>0</v>
      </c>
      <c r="I29" s="4">
        <v>0</v>
      </c>
      <c r="J29" s="4"/>
      <c r="L29" s="4">
        <v>0</v>
      </c>
      <c r="M29" s="4"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4">
        <v>0</v>
      </c>
      <c r="V29" s="4">
        <v>0</v>
      </c>
      <c r="X29" s="4">
        <v>0</v>
      </c>
      <c r="Z29" s="4">
        <v>0</v>
      </c>
      <c r="AA29" s="4">
        <v>0</v>
      </c>
      <c r="AB29" s="4">
        <v>49806.640000000007</v>
      </c>
      <c r="AC29" s="4">
        <v>0</v>
      </c>
      <c r="AD29" s="4">
        <v>0</v>
      </c>
      <c r="AE29" s="4">
        <v>0</v>
      </c>
      <c r="AG29" s="7">
        <f t="shared" si="1"/>
        <v>4813972.6124946838</v>
      </c>
    </row>
    <row r="30" spans="2:33">
      <c r="B30" s="5" t="s">
        <v>57</v>
      </c>
      <c r="C30" s="4">
        <v>2017114.7621997567</v>
      </c>
      <c r="D30" s="4">
        <v>0</v>
      </c>
      <c r="E30" s="4">
        <v>3068224.3693600092</v>
      </c>
      <c r="F30" s="4">
        <v>0</v>
      </c>
      <c r="G30" s="4">
        <v>0</v>
      </c>
      <c r="H30" s="4">
        <v>0</v>
      </c>
      <c r="I30" s="4">
        <v>0</v>
      </c>
      <c r="J30" s="4"/>
      <c r="L30" s="4">
        <v>0</v>
      </c>
      <c r="M30" s="4">
        <v>0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4">
        <v>0</v>
      </c>
      <c r="V30" s="4">
        <v>0</v>
      </c>
      <c r="X30" s="4">
        <v>0</v>
      </c>
      <c r="Z30" s="4">
        <v>0</v>
      </c>
      <c r="AA30" s="4">
        <v>0</v>
      </c>
      <c r="AB30" s="4">
        <v>49806.640000000007</v>
      </c>
      <c r="AC30" s="4">
        <v>0</v>
      </c>
      <c r="AD30" s="4">
        <v>0</v>
      </c>
      <c r="AE30" s="4">
        <v>0</v>
      </c>
      <c r="AG30" s="7">
        <f t="shared" si="1"/>
        <v>5135145.7715597656</v>
      </c>
    </row>
    <row r="31" spans="2:33">
      <c r="B31" s="5" t="s">
        <v>58</v>
      </c>
      <c r="C31" s="4">
        <v>2107240.3625899153</v>
      </c>
      <c r="D31" s="4">
        <v>0</v>
      </c>
      <c r="E31" s="4">
        <v>1532967.0888747496</v>
      </c>
      <c r="F31" s="4">
        <v>0</v>
      </c>
      <c r="G31" s="4">
        <v>0</v>
      </c>
      <c r="H31" s="4">
        <v>0</v>
      </c>
      <c r="I31" s="4">
        <v>0</v>
      </c>
      <c r="J31" s="4"/>
      <c r="L31" s="4">
        <v>0</v>
      </c>
      <c r="M31" s="4">
        <v>0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0</v>
      </c>
      <c r="U31" s="4">
        <v>0</v>
      </c>
      <c r="V31" s="4">
        <v>0</v>
      </c>
      <c r="X31" s="4">
        <v>0</v>
      </c>
      <c r="Z31" s="4">
        <v>0</v>
      </c>
      <c r="AA31" s="4">
        <v>0</v>
      </c>
      <c r="AB31" s="4">
        <v>49806.640000000007</v>
      </c>
      <c r="AC31" s="4">
        <v>0</v>
      </c>
      <c r="AD31" s="4">
        <v>0</v>
      </c>
      <c r="AE31" s="4">
        <v>0</v>
      </c>
      <c r="AG31" s="7">
        <f t="shared" si="1"/>
        <v>3690014.0914646653</v>
      </c>
    </row>
    <row r="32" spans="2:33">
      <c r="B32" s="5" t="s">
        <v>59</v>
      </c>
      <c r="C32" s="4">
        <v>336753</v>
      </c>
      <c r="D32" s="4">
        <v>0</v>
      </c>
      <c r="E32" s="4">
        <v>1250161</v>
      </c>
      <c r="F32" s="4">
        <v>0</v>
      </c>
      <c r="G32" s="4">
        <v>0</v>
      </c>
      <c r="H32" s="4">
        <v>0</v>
      </c>
      <c r="I32" s="4">
        <v>0</v>
      </c>
      <c r="J32" s="4"/>
      <c r="L32" s="4">
        <v>0</v>
      </c>
      <c r="M32" s="4"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  <c r="V32" s="4">
        <v>0</v>
      </c>
      <c r="X32" s="4">
        <v>0</v>
      </c>
      <c r="Z32" s="4">
        <v>0</v>
      </c>
      <c r="AA32" s="4">
        <v>0</v>
      </c>
      <c r="AB32" s="4">
        <v>0</v>
      </c>
      <c r="AC32" s="4">
        <v>0</v>
      </c>
      <c r="AD32" s="4">
        <v>0</v>
      </c>
      <c r="AE32" s="4">
        <v>0</v>
      </c>
      <c r="AG32" s="7">
        <f t="shared" si="1"/>
        <v>1586914</v>
      </c>
    </row>
    <row r="33" spans="2:33">
      <c r="B33" s="5" t="s">
        <v>60</v>
      </c>
      <c r="C33" s="4">
        <v>724757.48750552873</v>
      </c>
      <c r="D33" s="4">
        <v>0</v>
      </c>
      <c r="E33" s="4">
        <v>2441297.7693310441</v>
      </c>
      <c r="F33" s="4">
        <v>13150062.195215208</v>
      </c>
      <c r="G33" s="4">
        <v>0</v>
      </c>
      <c r="H33" s="4">
        <v>0</v>
      </c>
      <c r="I33" s="4">
        <v>0</v>
      </c>
      <c r="J33" s="4"/>
      <c r="L33" s="4"/>
      <c r="M33" s="4"/>
      <c r="O33" s="4">
        <v>0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  <c r="U33" s="4">
        <v>0</v>
      </c>
      <c r="V33" s="4">
        <v>0</v>
      </c>
      <c r="X33" s="4">
        <v>2750404.5080448161</v>
      </c>
      <c r="Z33" s="4">
        <v>0</v>
      </c>
      <c r="AA33" s="4">
        <v>0</v>
      </c>
      <c r="AB33" s="4">
        <v>62530.559999999998</v>
      </c>
      <c r="AC33" s="4">
        <v>0</v>
      </c>
      <c r="AD33" s="4">
        <v>0</v>
      </c>
      <c r="AE33" s="4">
        <v>0</v>
      </c>
      <c r="AG33" s="7">
        <f t="shared" si="1"/>
        <v>19129052.520096596</v>
      </c>
    </row>
    <row r="34" spans="2:33">
      <c r="B34" s="5" t="s">
        <v>61</v>
      </c>
      <c r="C34" s="4">
        <v>672966.12239364651</v>
      </c>
      <c r="D34" s="4">
        <v>0</v>
      </c>
      <c r="E34" s="4">
        <v>2427043.1858057086</v>
      </c>
      <c r="F34" s="4">
        <v>13073279.812385928</v>
      </c>
      <c r="G34" s="4">
        <v>0</v>
      </c>
      <c r="H34" s="4">
        <v>0</v>
      </c>
      <c r="I34" s="4">
        <v>0</v>
      </c>
      <c r="J34" s="4"/>
      <c r="L34" s="4"/>
      <c r="M34" s="4"/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4">
        <v>0</v>
      </c>
      <c r="V34" s="4">
        <v>0</v>
      </c>
      <c r="X34" s="4">
        <v>2688000.2380985669</v>
      </c>
      <c r="Z34" s="4">
        <v>0</v>
      </c>
      <c r="AA34" s="4">
        <v>0</v>
      </c>
      <c r="AB34" s="4">
        <v>62530.559999999998</v>
      </c>
      <c r="AC34" s="4">
        <v>0</v>
      </c>
      <c r="AD34" s="4">
        <v>0</v>
      </c>
      <c r="AE34" s="4">
        <v>0</v>
      </c>
      <c r="AG34" s="7">
        <f t="shared" si="1"/>
        <v>18923819.918683849</v>
      </c>
    </row>
    <row r="35" spans="2:33">
      <c r="B35" s="5" t="s">
        <v>62</v>
      </c>
      <c r="C35" s="4">
        <v>807077.49205727864</v>
      </c>
      <c r="D35" s="4">
        <v>0</v>
      </c>
      <c r="E35" s="4">
        <v>2446369.7843362521</v>
      </c>
      <c r="F35" s="4">
        <v>15013412.628474699</v>
      </c>
      <c r="G35" s="4">
        <v>0</v>
      </c>
      <c r="H35" s="4">
        <v>0</v>
      </c>
      <c r="I35" s="4">
        <v>0</v>
      </c>
      <c r="J35" s="4"/>
      <c r="L35" s="4"/>
      <c r="M35" s="4"/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4">
        <v>0</v>
      </c>
      <c r="V35" s="4">
        <v>0</v>
      </c>
      <c r="X35" s="4">
        <v>2709404.8434041338</v>
      </c>
      <c r="Z35" s="4">
        <v>0</v>
      </c>
      <c r="AA35" s="4">
        <v>0</v>
      </c>
      <c r="AB35" s="4">
        <v>62530.559999999998</v>
      </c>
      <c r="AC35" s="4">
        <v>0</v>
      </c>
      <c r="AD35" s="4">
        <v>0</v>
      </c>
      <c r="AE35" s="4">
        <v>0</v>
      </c>
      <c r="AG35" s="7">
        <f t="shared" si="1"/>
        <v>21038795.308272362</v>
      </c>
    </row>
    <row r="36" spans="2:33">
      <c r="B36" s="5" t="s">
        <v>63</v>
      </c>
      <c r="C36" s="4">
        <v>725793.91585803928</v>
      </c>
      <c r="D36" s="4">
        <v>0</v>
      </c>
      <c r="E36" s="4">
        <v>1218432.4570204774</v>
      </c>
      <c r="F36" s="4">
        <v>0</v>
      </c>
      <c r="G36" s="4">
        <v>0</v>
      </c>
      <c r="H36" s="4">
        <v>0</v>
      </c>
      <c r="I36" s="4">
        <v>0</v>
      </c>
      <c r="J36" s="4"/>
      <c r="L36" s="4"/>
      <c r="M36" s="4"/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4">
        <v>0</v>
      </c>
      <c r="V36" s="4">
        <v>0</v>
      </c>
      <c r="X36" s="4">
        <v>0</v>
      </c>
      <c r="Z36" s="4">
        <v>0</v>
      </c>
      <c r="AA36" s="4">
        <v>0</v>
      </c>
      <c r="AB36" s="4">
        <v>30585.599999999999</v>
      </c>
      <c r="AC36" s="4">
        <v>0</v>
      </c>
      <c r="AD36" s="4">
        <v>0</v>
      </c>
      <c r="AE36" s="4">
        <v>0</v>
      </c>
      <c r="AG36" s="7">
        <f t="shared" si="1"/>
        <v>1974811.9728785167</v>
      </c>
    </row>
    <row r="37" spans="2:33">
      <c r="B37" s="5" t="s">
        <v>64</v>
      </c>
      <c r="C37" s="4">
        <v>790232.50589549786</v>
      </c>
      <c r="D37" s="4">
        <v>0</v>
      </c>
      <c r="E37" s="4">
        <v>1222709.645163314</v>
      </c>
      <c r="F37" s="4">
        <v>0</v>
      </c>
      <c r="G37" s="4">
        <v>0</v>
      </c>
      <c r="H37" s="4">
        <v>0</v>
      </c>
      <c r="I37" s="4">
        <v>0</v>
      </c>
      <c r="J37" s="4"/>
      <c r="L37" s="4"/>
      <c r="M37" s="4"/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  <c r="U37" s="4">
        <v>0</v>
      </c>
      <c r="V37" s="4">
        <v>0</v>
      </c>
      <c r="X37" s="4">
        <v>0</v>
      </c>
      <c r="Z37" s="4">
        <v>0</v>
      </c>
      <c r="AA37" s="4">
        <v>0</v>
      </c>
      <c r="AB37" s="4">
        <v>30585.599999999999</v>
      </c>
      <c r="AC37" s="4">
        <v>0</v>
      </c>
      <c r="AD37" s="4">
        <v>0</v>
      </c>
      <c r="AE37" s="4">
        <v>0</v>
      </c>
      <c r="AG37" s="7">
        <f t="shared" si="1"/>
        <v>2043527.7510588118</v>
      </c>
    </row>
    <row r="38" spans="2:33">
      <c r="B38" s="5" t="s">
        <v>65</v>
      </c>
      <c r="C38" s="4">
        <v>613369.12082581653</v>
      </c>
      <c r="D38" s="4">
        <v>0</v>
      </c>
      <c r="E38" s="4">
        <v>1218115.3416212322</v>
      </c>
      <c r="F38" s="4">
        <v>0</v>
      </c>
      <c r="G38" s="4">
        <v>0</v>
      </c>
      <c r="H38" s="4">
        <v>0</v>
      </c>
      <c r="I38" s="4">
        <v>0</v>
      </c>
      <c r="J38" s="4"/>
      <c r="L38" s="4"/>
      <c r="M38" s="4"/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4">
        <v>0</v>
      </c>
      <c r="V38" s="4">
        <v>0</v>
      </c>
      <c r="X38" s="4">
        <v>0</v>
      </c>
      <c r="Z38" s="4">
        <v>0</v>
      </c>
      <c r="AA38" s="4">
        <v>0</v>
      </c>
      <c r="AB38" s="4">
        <v>30585.599999999999</v>
      </c>
      <c r="AC38" s="4">
        <v>0</v>
      </c>
      <c r="AD38" s="4">
        <v>0</v>
      </c>
      <c r="AE38" s="4">
        <v>0</v>
      </c>
      <c r="AG38" s="7">
        <f t="shared" si="1"/>
        <v>1862070.0624470487</v>
      </c>
    </row>
    <row r="39" spans="2:33">
      <c r="B39" s="5" t="s">
        <v>66</v>
      </c>
      <c r="C39" s="4">
        <v>606632.19804617472</v>
      </c>
      <c r="D39" s="4">
        <v>0</v>
      </c>
      <c r="E39" s="4">
        <v>1218273.64754574</v>
      </c>
      <c r="F39" s="4">
        <v>0</v>
      </c>
      <c r="G39" s="4">
        <v>0</v>
      </c>
      <c r="H39" s="4">
        <v>0</v>
      </c>
      <c r="I39" s="4">
        <v>0</v>
      </c>
      <c r="J39" s="4"/>
      <c r="L39" s="4"/>
      <c r="M39" s="4"/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4">
        <v>0</v>
      </c>
      <c r="V39" s="4">
        <v>0</v>
      </c>
      <c r="X39" s="4">
        <v>0</v>
      </c>
      <c r="Z39" s="4">
        <v>0</v>
      </c>
      <c r="AA39" s="4">
        <v>0</v>
      </c>
      <c r="AB39" s="4">
        <v>30585.599999999999</v>
      </c>
      <c r="AC39" s="4">
        <v>0</v>
      </c>
      <c r="AD39" s="4">
        <v>0</v>
      </c>
      <c r="AE39" s="4">
        <v>0</v>
      </c>
      <c r="AG39" s="7">
        <f t="shared" si="1"/>
        <v>1855491.4455919149</v>
      </c>
    </row>
    <row r="40" spans="2:33">
      <c r="B40" s="5" t="s">
        <v>67</v>
      </c>
      <c r="C40" s="4">
        <v>610307.09666905878</v>
      </c>
      <c r="D40" s="4">
        <v>0</v>
      </c>
      <c r="E40" s="4">
        <v>1222868.2571404406</v>
      </c>
      <c r="F40" s="4">
        <v>0</v>
      </c>
      <c r="G40" s="4">
        <v>0</v>
      </c>
      <c r="H40" s="4">
        <v>0</v>
      </c>
      <c r="I40" s="4">
        <v>0</v>
      </c>
      <c r="J40" s="4"/>
      <c r="L40" s="4"/>
      <c r="M40" s="4"/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0</v>
      </c>
      <c r="V40" s="4">
        <v>0</v>
      </c>
      <c r="X40" s="4">
        <v>0</v>
      </c>
      <c r="Z40" s="4">
        <v>0</v>
      </c>
      <c r="AA40" s="4">
        <v>0</v>
      </c>
      <c r="AB40" s="4">
        <v>62530.559999999998</v>
      </c>
      <c r="AC40" s="4">
        <v>0</v>
      </c>
      <c r="AD40" s="4">
        <v>0</v>
      </c>
      <c r="AE40" s="4">
        <v>0</v>
      </c>
      <c r="AG40" s="7">
        <f t="shared" si="1"/>
        <v>1895705.9138094995</v>
      </c>
    </row>
    <row r="41" spans="2:33">
      <c r="B41" s="5" t="s">
        <v>68</v>
      </c>
      <c r="C41" s="4">
        <v>573547.96177799522</v>
      </c>
      <c r="D41" s="4">
        <v>0</v>
      </c>
      <c r="E41" s="4">
        <v>1223026.6583127622</v>
      </c>
      <c r="F41" s="4">
        <v>0</v>
      </c>
      <c r="G41" s="4">
        <v>0</v>
      </c>
      <c r="H41" s="4">
        <v>0</v>
      </c>
      <c r="I41" s="4">
        <v>0</v>
      </c>
      <c r="J41" s="4"/>
      <c r="L41" s="4"/>
      <c r="M41" s="4"/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4">
        <v>0</v>
      </c>
      <c r="V41" s="4">
        <v>0</v>
      </c>
      <c r="X41" s="4">
        <v>0</v>
      </c>
      <c r="Z41" s="4">
        <v>0</v>
      </c>
      <c r="AA41" s="4">
        <v>0</v>
      </c>
      <c r="AB41" s="4">
        <v>62530.559999999998</v>
      </c>
      <c r="AC41" s="4">
        <v>0</v>
      </c>
      <c r="AD41" s="4">
        <v>0</v>
      </c>
      <c r="AE41" s="4">
        <v>0</v>
      </c>
      <c r="AG41" s="7">
        <f t="shared" si="1"/>
        <v>1859105.1800907576</v>
      </c>
    </row>
    <row r="42" spans="2:33">
      <c r="B42" s="5" t="s">
        <v>69</v>
      </c>
      <c r="C42" s="4">
        <v>508805.81511102273</v>
      </c>
      <c r="D42" s="4">
        <v>0</v>
      </c>
      <c r="E42" s="4">
        <v>1174204.9898039214</v>
      </c>
      <c r="F42" s="4">
        <v>0</v>
      </c>
      <c r="G42" s="4">
        <v>0</v>
      </c>
      <c r="H42" s="4">
        <v>0</v>
      </c>
      <c r="I42" s="4">
        <v>0</v>
      </c>
      <c r="J42" s="4"/>
      <c r="L42" s="4"/>
      <c r="M42" s="4"/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0</v>
      </c>
      <c r="U42" s="4">
        <v>0</v>
      </c>
      <c r="V42" s="4">
        <v>0</v>
      </c>
      <c r="X42" s="4">
        <v>0</v>
      </c>
      <c r="Z42" s="4">
        <v>0</v>
      </c>
      <c r="AA42" s="4">
        <v>0</v>
      </c>
      <c r="AB42" s="4">
        <v>30585.599999999999</v>
      </c>
      <c r="AC42" s="4">
        <v>0</v>
      </c>
      <c r="AD42" s="4">
        <v>0</v>
      </c>
      <c r="AE42" s="4">
        <v>0</v>
      </c>
      <c r="AG42" s="7">
        <f t="shared" si="1"/>
        <v>1713596.4049149442</v>
      </c>
    </row>
    <row r="43" spans="2:33">
      <c r="B43" s="5" t="s">
        <v>70</v>
      </c>
      <c r="C43" s="4">
        <v>559638.91486434091</v>
      </c>
      <c r="D43" s="4">
        <v>0</v>
      </c>
      <c r="E43" s="4">
        <v>1183243.1213648068</v>
      </c>
      <c r="F43" s="4">
        <v>0</v>
      </c>
      <c r="G43" s="4">
        <v>0</v>
      </c>
      <c r="H43" s="4">
        <v>0</v>
      </c>
      <c r="I43" s="4">
        <v>0</v>
      </c>
      <c r="J43" s="4"/>
      <c r="L43" s="4"/>
      <c r="M43" s="4"/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4">
        <v>0</v>
      </c>
      <c r="U43" s="4">
        <v>0</v>
      </c>
      <c r="V43" s="4">
        <v>0</v>
      </c>
      <c r="X43" s="4">
        <v>0</v>
      </c>
      <c r="Z43" s="4">
        <v>0</v>
      </c>
      <c r="AA43" s="4">
        <v>0</v>
      </c>
      <c r="AB43" s="4">
        <v>30585.599999999999</v>
      </c>
      <c r="AC43" s="4">
        <v>0</v>
      </c>
      <c r="AD43" s="4">
        <v>0</v>
      </c>
      <c r="AE43" s="4">
        <v>0</v>
      </c>
      <c r="AG43" s="7">
        <f t="shared" si="1"/>
        <v>1773467.6362291477</v>
      </c>
    </row>
    <row r="44" spans="2:33">
      <c r="B44" s="5" t="s">
        <v>71</v>
      </c>
      <c r="C44" s="4">
        <v>693329.78246393136</v>
      </c>
      <c r="D44" s="4">
        <v>0</v>
      </c>
      <c r="E44" s="4">
        <v>1189313.5082340583</v>
      </c>
      <c r="F44" s="4">
        <v>0</v>
      </c>
      <c r="G44" s="4">
        <v>0</v>
      </c>
      <c r="H44" s="4">
        <v>0</v>
      </c>
      <c r="I44" s="4">
        <v>0</v>
      </c>
      <c r="J44" s="4"/>
      <c r="L44" s="4"/>
      <c r="M44" s="4"/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0</v>
      </c>
      <c r="V44" s="4">
        <v>0</v>
      </c>
      <c r="X44" s="4">
        <v>0</v>
      </c>
      <c r="Z44" s="4">
        <v>0</v>
      </c>
      <c r="AA44" s="4">
        <v>0</v>
      </c>
      <c r="AB44" s="4">
        <v>30585.599999999999</v>
      </c>
      <c r="AC44" s="4">
        <v>0</v>
      </c>
      <c r="AD44" s="4">
        <v>0</v>
      </c>
      <c r="AE44" s="4">
        <v>0</v>
      </c>
      <c r="AG44" s="7">
        <f t="shared" si="1"/>
        <v>1913228.8906979896</v>
      </c>
    </row>
    <row r="45" spans="2:33">
      <c r="B45" s="5" t="s">
        <v>72</v>
      </c>
      <c r="C45" s="4">
        <v>635848.40411048767</v>
      </c>
      <c r="D45" s="4">
        <v>0</v>
      </c>
      <c r="E45" s="4">
        <v>1186750.4560003744</v>
      </c>
      <c r="F45" s="4">
        <v>0</v>
      </c>
      <c r="G45" s="4">
        <v>0</v>
      </c>
      <c r="H45" s="4">
        <v>0</v>
      </c>
      <c r="I45" s="4">
        <v>0</v>
      </c>
      <c r="J45" s="4"/>
      <c r="L45" s="4"/>
      <c r="M45" s="4"/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4">
        <v>0</v>
      </c>
      <c r="V45" s="4">
        <v>0</v>
      </c>
      <c r="X45" s="4">
        <v>0</v>
      </c>
      <c r="Z45" s="4">
        <v>0</v>
      </c>
      <c r="AA45" s="4">
        <v>0</v>
      </c>
      <c r="AB45" s="4">
        <v>30585.599999999999</v>
      </c>
      <c r="AC45" s="4">
        <v>0</v>
      </c>
      <c r="AD45" s="4">
        <v>0</v>
      </c>
      <c r="AE45" s="4">
        <v>0</v>
      </c>
      <c r="AG45" s="7">
        <f t="shared" si="1"/>
        <v>1853184.4601108623</v>
      </c>
    </row>
    <row r="46" spans="2:33">
      <c r="B46" s="5" t="s">
        <v>457</v>
      </c>
      <c r="C46" s="4">
        <v>681453.88076372351</v>
      </c>
      <c r="D46" s="4">
        <v>0</v>
      </c>
      <c r="E46" s="4">
        <v>1197542.2548790434</v>
      </c>
      <c r="F46" s="4">
        <v>0</v>
      </c>
      <c r="G46" s="4">
        <v>0</v>
      </c>
      <c r="H46" s="4">
        <v>0</v>
      </c>
      <c r="I46" s="4">
        <v>0</v>
      </c>
      <c r="J46" s="4"/>
      <c r="L46" s="4"/>
      <c r="M46" s="4"/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4">
        <v>0</v>
      </c>
      <c r="V46" s="4">
        <v>0</v>
      </c>
      <c r="X46" s="4">
        <v>0</v>
      </c>
      <c r="Z46" s="4">
        <v>0</v>
      </c>
      <c r="AA46" s="4">
        <v>0</v>
      </c>
      <c r="AB46" s="4">
        <v>30585.599999999999</v>
      </c>
      <c r="AC46" s="4">
        <v>0</v>
      </c>
      <c r="AD46" s="4">
        <v>0</v>
      </c>
      <c r="AE46" s="4">
        <v>0</v>
      </c>
      <c r="AG46" s="7">
        <f t="shared" si="1"/>
        <v>1909581.735642767</v>
      </c>
    </row>
    <row r="47" spans="2:33">
      <c r="B47" s="5" t="s">
        <v>458</v>
      </c>
      <c r="C47" s="4">
        <v>851566.42580821761</v>
      </c>
      <c r="D47" s="4">
        <v>0</v>
      </c>
      <c r="E47" s="4">
        <v>1198081.844822977</v>
      </c>
      <c r="F47" s="4">
        <v>0</v>
      </c>
      <c r="G47" s="4">
        <v>0</v>
      </c>
      <c r="H47" s="4">
        <v>0</v>
      </c>
      <c r="I47" s="4">
        <v>0</v>
      </c>
      <c r="J47" s="4"/>
      <c r="L47" s="4"/>
      <c r="M47" s="4"/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4">
        <v>0</v>
      </c>
      <c r="V47" s="4">
        <v>0</v>
      </c>
      <c r="X47" s="4">
        <v>0</v>
      </c>
      <c r="Z47" s="4">
        <v>0</v>
      </c>
      <c r="AA47" s="4">
        <v>0</v>
      </c>
      <c r="AB47" s="4">
        <v>30585.599999999999</v>
      </c>
      <c r="AC47" s="4">
        <v>0</v>
      </c>
      <c r="AD47" s="4">
        <v>0</v>
      </c>
      <c r="AE47" s="4">
        <v>0</v>
      </c>
      <c r="AG47" s="7">
        <f t="shared" si="1"/>
        <v>2080233.8706311947</v>
      </c>
    </row>
    <row r="48" spans="2:33">
      <c r="B48" s="5" t="s">
        <v>459</v>
      </c>
      <c r="C48" s="4">
        <v>561504.02023651707</v>
      </c>
      <c r="D48" s="4">
        <v>0</v>
      </c>
      <c r="E48" s="4">
        <v>1201454.281972561</v>
      </c>
      <c r="F48" s="4">
        <v>12768246.333824396</v>
      </c>
      <c r="G48" s="4">
        <v>0</v>
      </c>
      <c r="H48" s="4">
        <v>0</v>
      </c>
      <c r="I48" s="4">
        <v>0</v>
      </c>
      <c r="J48" s="4"/>
      <c r="L48" s="4"/>
      <c r="M48" s="4"/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>
        <v>0</v>
      </c>
      <c r="U48" s="4">
        <v>0</v>
      </c>
      <c r="V48" s="4">
        <v>0</v>
      </c>
      <c r="X48" s="4">
        <v>2414313.3793053566</v>
      </c>
      <c r="Z48" s="4">
        <v>0</v>
      </c>
      <c r="AA48" s="4">
        <v>0</v>
      </c>
      <c r="AB48" s="4">
        <v>62530.559999999998</v>
      </c>
      <c r="AC48" s="4">
        <v>0</v>
      </c>
      <c r="AD48" s="4">
        <v>0</v>
      </c>
      <c r="AE48" s="4">
        <v>0</v>
      </c>
      <c r="AG48" s="7">
        <f t="shared" si="1"/>
        <v>17008048.575338829</v>
      </c>
    </row>
    <row r="49" spans="2:33">
      <c r="B49" s="5" t="s">
        <v>460</v>
      </c>
      <c r="C49" s="4">
        <v>711253.8892875755</v>
      </c>
      <c r="D49" s="4">
        <v>0</v>
      </c>
      <c r="E49" s="4">
        <v>1203207.9492903447</v>
      </c>
      <c r="F49" s="4">
        <v>0</v>
      </c>
      <c r="G49" s="4">
        <v>0</v>
      </c>
      <c r="H49" s="4">
        <v>0</v>
      </c>
      <c r="I49" s="4">
        <v>0</v>
      </c>
      <c r="J49" s="4"/>
      <c r="L49" s="4"/>
      <c r="M49" s="4"/>
      <c r="O49" s="4">
        <v>0</v>
      </c>
      <c r="P49" s="4">
        <v>0</v>
      </c>
      <c r="Q49" s="4">
        <v>0</v>
      </c>
      <c r="R49" s="4">
        <v>0</v>
      </c>
      <c r="S49" s="4">
        <v>0</v>
      </c>
      <c r="T49" s="4">
        <v>0</v>
      </c>
      <c r="U49" s="4">
        <v>0</v>
      </c>
      <c r="V49" s="4">
        <v>0</v>
      </c>
      <c r="X49" s="4">
        <v>0</v>
      </c>
      <c r="Z49" s="4">
        <v>0</v>
      </c>
      <c r="AA49" s="4">
        <v>0</v>
      </c>
      <c r="AB49" s="4">
        <v>30585.599999999999</v>
      </c>
      <c r="AC49" s="4">
        <v>0</v>
      </c>
      <c r="AD49" s="4">
        <v>0</v>
      </c>
      <c r="AE49" s="4">
        <v>0</v>
      </c>
      <c r="AG49" s="7">
        <f t="shared" si="1"/>
        <v>1945047.4385779202</v>
      </c>
    </row>
    <row r="50" spans="2:33">
      <c r="B50" s="5" t="s">
        <v>461</v>
      </c>
      <c r="C50" s="4">
        <v>635381.82290696399</v>
      </c>
      <c r="D50" s="4">
        <v>0</v>
      </c>
      <c r="E50" s="4">
        <v>1204287.1291782118</v>
      </c>
      <c r="F50" s="4">
        <v>0</v>
      </c>
      <c r="G50" s="4">
        <v>0</v>
      </c>
      <c r="H50" s="4">
        <v>0</v>
      </c>
      <c r="I50" s="4">
        <v>0</v>
      </c>
      <c r="J50" s="4"/>
      <c r="L50" s="4"/>
      <c r="M50" s="4"/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  <c r="U50" s="4">
        <v>0</v>
      </c>
      <c r="V50" s="4">
        <v>0</v>
      </c>
      <c r="X50" s="4">
        <v>0</v>
      </c>
      <c r="Z50" s="4">
        <v>0</v>
      </c>
      <c r="AA50" s="4">
        <v>0</v>
      </c>
      <c r="AB50" s="4">
        <v>30585.599999999999</v>
      </c>
      <c r="AC50" s="4">
        <v>0</v>
      </c>
      <c r="AD50" s="4">
        <v>0</v>
      </c>
      <c r="AE50" s="4">
        <v>0</v>
      </c>
      <c r="AG50" s="7">
        <f t="shared" si="1"/>
        <v>1870254.5520851759</v>
      </c>
    </row>
    <row r="51" spans="2:33">
      <c r="B51" s="5" t="s">
        <v>462</v>
      </c>
      <c r="C51" s="4">
        <v>584052.01948271156</v>
      </c>
      <c r="D51" s="4">
        <v>0</v>
      </c>
      <c r="E51" s="4">
        <v>1207929.3612997625</v>
      </c>
      <c r="F51" s="4">
        <v>0</v>
      </c>
      <c r="G51" s="4">
        <v>0</v>
      </c>
      <c r="H51" s="4">
        <v>0</v>
      </c>
      <c r="I51" s="4">
        <v>0</v>
      </c>
      <c r="J51" s="4"/>
      <c r="L51" s="4"/>
      <c r="M51" s="4"/>
      <c r="O51" s="4">
        <v>0</v>
      </c>
      <c r="P51" s="4">
        <v>0</v>
      </c>
      <c r="Q51" s="4">
        <v>0</v>
      </c>
      <c r="R51" s="4">
        <v>0</v>
      </c>
      <c r="S51" s="4">
        <v>0</v>
      </c>
      <c r="T51" s="4">
        <v>0</v>
      </c>
      <c r="U51" s="4">
        <v>0</v>
      </c>
      <c r="V51" s="4">
        <v>0</v>
      </c>
      <c r="X51" s="4">
        <v>0</v>
      </c>
      <c r="Z51" s="4">
        <v>0</v>
      </c>
      <c r="AA51" s="4">
        <v>0</v>
      </c>
      <c r="AB51" s="4">
        <v>30585.599999999999</v>
      </c>
      <c r="AC51" s="4">
        <v>0</v>
      </c>
      <c r="AD51" s="4">
        <v>0</v>
      </c>
      <c r="AE51" s="4">
        <v>0</v>
      </c>
      <c r="AG51" s="7">
        <f t="shared" si="1"/>
        <v>1822566.9807824742</v>
      </c>
    </row>
    <row r="52" spans="2:33">
      <c r="B52" s="5" t="s">
        <v>463</v>
      </c>
      <c r="C52" s="4">
        <v>604490.34593492805</v>
      </c>
      <c r="D52" s="4">
        <v>0</v>
      </c>
      <c r="E52" s="4">
        <v>1207929.3612997625</v>
      </c>
      <c r="F52" s="4">
        <v>0</v>
      </c>
      <c r="G52" s="4">
        <v>0</v>
      </c>
      <c r="H52" s="4">
        <v>0</v>
      </c>
      <c r="I52" s="4">
        <v>0</v>
      </c>
      <c r="J52" s="4"/>
      <c r="L52" s="4"/>
      <c r="M52" s="4"/>
      <c r="O52" s="4">
        <v>0</v>
      </c>
      <c r="P52" s="4">
        <v>0</v>
      </c>
      <c r="Q52" s="4">
        <v>0</v>
      </c>
      <c r="R52" s="4">
        <v>0</v>
      </c>
      <c r="S52" s="4">
        <v>0</v>
      </c>
      <c r="T52" s="4">
        <v>0</v>
      </c>
      <c r="U52" s="4">
        <v>0</v>
      </c>
      <c r="V52" s="4">
        <v>0</v>
      </c>
      <c r="X52" s="4">
        <v>0</v>
      </c>
      <c r="Z52" s="4">
        <v>0</v>
      </c>
      <c r="AA52" s="4">
        <v>0</v>
      </c>
      <c r="AB52" s="4">
        <v>30585.599999999999</v>
      </c>
      <c r="AC52" s="4">
        <v>0</v>
      </c>
      <c r="AD52" s="4">
        <v>0</v>
      </c>
      <c r="AE52" s="4">
        <v>0</v>
      </c>
      <c r="AG52" s="7">
        <f t="shared" si="1"/>
        <v>1843005.3072346905</v>
      </c>
    </row>
    <row r="53" spans="2:33">
      <c r="B53" s="5" t="s">
        <v>464</v>
      </c>
      <c r="C53" s="4">
        <v>629741.0934801671</v>
      </c>
      <c r="D53" s="4">
        <v>0</v>
      </c>
      <c r="E53" s="4">
        <v>1207929.3612997625</v>
      </c>
      <c r="F53" s="4">
        <v>0</v>
      </c>
      <c r="G53" s="4">
        <v>0</v>
      </c>
      <c r="H53" s="4">
        <v>0</v>
      </c>
      <c r="I53" s="4">
        <v>0</v>
      </c>
      <c r="J53" s="4"/>
      <c r="L53" s="4"/>
      <c r="M53" s="4"/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4">
        <v>0</v>
      </c>
      <c r="V53" s="4">
        <v>0</v>
      </c>
      <c r="X53" s="4">
        <v>0</v>
      </c>
      <c r="Z53" s="4">
        <v>0</v>
      </c>
      <c r="AA53" s="4">
        <v>0</v>
      </c>
      <c r="AB53" s="4">
        <v>30585.599999999999</v>
      </c>
      <c r="AC53" s="4">
        <v>0</v>
      </c>
      <c r="AD53" s="4">
        <v>0</v>
      </c>
      <c r="AE53" s="4">
        <v>0</v>
      </c>
      <c r="AG53" s="7">
        <f t="shared" si="1"/>
        <v>1868256.0547799296</v>
      </c>
    </row>
    <row r="54" spans="2:33">
      <c r="B54" s="5" t="s">
        <v>465</v>
      </c>
      <c r="C54" s="4">
        <v>607378.97365309519</v>
      </c>
      <c r="D54" s="4">
        <v>0</v>
      </c>
      <c r="E54" s="4">
        <v>2415858.722599525</v>
      </c>
      <c r="F54" s="4">
        <v>16251955.004649676</v>
      </c>
      <c r="G54" s="4">
        <v>0</v>
      </c>
      <c r="H54" s="4">
        <v>0</v>
      </c>
      <c r="I54" s="4">
        <v>0</v>
      </c>
      <c r="J54" s="4"/>
      <c r="L54" s="4"/>
      <c r="M54" s="4"/>
      <c r="O54" s="4">
        <v>0</v>
      </c>
      <c r="P54" s="4">
        <v>0</v>
      </c>
      <c r="Q54" s="4">
        <v>0</v>
      </c>
      <c r="R54" s="4">
        <v>0</v>
      </c>
      <c r="S54" s="4">
        <v>0</v>
      </c>
      <c r="T54" s="4">
        <v>0</v>
      </c>
      <c r="U54" s="4">
        <v>0</v>
      </c>
      <c r="V54" s="4">
        <v>0</v>
      </c>
      <c r="X54" s="4">
        <v>2427325.0027073389</v>
      </c>
      <c r="Z54" s="4">
        <v>0</v>
      </c>
      <c r="AA54" s="4">
        <v>0</v>
      </c>
      <c r="AB54" s="4">
        <v>62530.559999999998</v>
      </c>
      <c r="AC54" s="4">
        <v>0</v>
      </c>
      <c r="AD54" s="4">
        <v>0</v>
      </c>
      <c r="AE54" s="4">
        <v>0</v>
      </c>
      <c r="AG54" s="7">
        <f t="shared" si="1"/>
        <v>21765048.263609637</v>
      </c>
    </row>
    <row r="55" spans="2:33">
      <c r="B55" s="5" t="s">
        <v>466</v>
      </c>
      <c r="C55" s="4">
        <v>598092.20183328376</v>
      </c>
      <c r="D55" s="4">
        <v>0</v>
      </c>
      <c r="E55" s="4">
        <v>1207929.3612997625</v>
      </c>
      <c r="F55" s="4">
        <v>0</v>
      </c>
      <c r="G55" s="4">
        <v>0</v>
      </c>
      <c r="H55" s="4">
        <v>0</v>
      </c>
      <c r="I55" s="4">
        <v>0</v>
      </c>
      <c r="J55" s="4"/>
      <c r="L55" s="4"/>
      <c r="M55" s="4"/>
      <c r="O55" s="4">
        <v>0</v>
      </c>
      <c r="P55" s="4">
        <v>0</v>
      </c>
      <c r="Q55" s="4">
        <v>0</v>
      </c>
      <c r="R55" s="4">
        <v>0</v>
      </c>
      <c r="S55" s="4">
        <v>0</v>
      </c>
      <c r="T55" s="4">
        <v>0</v>
      </c>
      <c r="U55" s="4">
        <v>0</v>
      </c>
      <c r="V55" s="4">
        <v>0</v>
      </c>
      <c r="X55" s="4">
        <v>0</v>
      </c>
      <c r="Z55" s="4">
        <v>0</v>
      </c>
      <c r="AA55" s="4">
        <v>0</v>
      </c>
      <c r="AB55" s="4">
        <v>30585.599999999999</v>
      </c>
      <c r="AC55" s="4">
        <v>0</v>
      </c>
      <c r="AD55" s="4">
        <v>0</v>
      </c>
      <c r="AE55" s="4">
        <v>0</v>
      </c>
      <c r="AG55" s="7">
        <f t="shared" si="1"/>
        <v>1836607.1631330464</v>
      </c>
    </row>
    <row r="56" spans="2:33">
      <c r="B56" s="5" t="s">
        <v>467</v>
      </c>
      <c r="C56" s="4">
        <v>576987.16012520366</v>
      </c>
      <c r="D56" s="4">
        <v>0</v>
      </c>
      <c r="E56" s="4">
        <v>1207929.3612997625</v>
      </c>
      <c r="F56" s="4">
        <v>0</v>
      </c>
      <c r="G56" s="4">
        <v>0</v>
      </c>
      <c r="H56" s="4">
        <v>0</v>
      </c>
      <c r="I56" s="4">
        <v>0</v>
      </c>
      <c r="J56" s="4"/>
      <c r="L56" s="4"/>
      <c r="M56" s="4"/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4">
        <v>0</v>
      </c>
      <c r="V56" s="4">
        <v>0</v>
      </c>
      <c r="X56" s="4">
        <v>0</v>
      </c>
      <c r="Z56" s="4">
        <v>0</v>
      </c>
      <c r="AA56" s="4">
        <v>0</v>
      </c>
      <c r="AB56" s="4">
        <v>30585.599999999999</v>
      </c>
      <c r="AC56" s="4">
        <v>0</v>
      </c>
      <c r="AD56" s="4">
        <v>0</v>
      </c>
      <c r="AE56" s="4">
        <v>0</v>
      </c>
      <c r="AG56" s="7">
        <f t="shared" si="1"/>
        <v>1815502.1214249663</v>
      </c>
    </row>
    <row r="57" spans="2:33">
      <c r="B57" s="5" t="s">
        <v>468</v>
      </c>
      <c r="C57" s="4">
        <v>625729.56127257785</v>
      </c>
      <c r="D57" s="4">
        <v>0</v>
      </c>
      <c r="E57" s="4">
        <v>1223160.6591433121</v>
      </c>
      <c r="F57" s="4">
        <v>0</v>
      </c>
      <c r="G57" s="4">
        <v>0</v>
      </c>
      <c r="H57" s="4">
        <v>0</v>
      </c>
      <c r="I57" s="4">
        <v>0</v>
      </c>
      <c r="J57" s="4"/>
      <c r="L57" s="4"/>
      <c r="M57" s="4"/>
      <c r="O57" s="4">
        <v>0</v>
      </c>
      <c r="P57" s="4">
        <v>0</v>
      </c>
      <c r="Q57" s="4">
        <v>0</v>
      </c>
      <c r="R57" s="4">
        <v>0</v>
      </c>
      <c r="S57" s="4">
        <v>0</v>
      </c>
      <c r="T57" s="4">
        <v>0</v>
      </c>
      <c r="U57" s="4">
        <v>0</v>
      </c>
      <c r="V57" s="4">
        <v>0</v>
      </c>
      <c r="X57" s="4">
        <v>0</v>
      </c>
      <c r="Z57" s="4">
        <v>0</v>
      </c>
      <c r="AA57" s="4">
        <v>0</v>
      </c>
      <c r="AB57" s="4">
        <v>30585.599999999999</v>
      </c>
      <c r="AC57" s="4">
        <v>0</v>
      </c>
      <c r="AD57" s="4">
        <v>0</v>
      </c>
      <c r="AE57" s="4">
        <v>0</v>
      </c>
      <c r="AG57" s="7">
        <f t="shared" si="1"/>
        <v>1879475.8204158901</v>
      </c>
    </row>
    <row r="58" spans="2:33">
      <c r="B58" s="5" t="s">
        <v>469</v>
      </c>
      <c r="C58" s="4">
        <v>484286.59908150206</v>
      </c>
      <c r="D58" s="4">
        <v>0</v>
      </c>
      <c r="E58" s="4">
        <v>1244484.5641661196</v>
      </c>
      <c r="F58" s="4">
        <v>0</v>
      </c>
      <c r="G58" s="4">
        <v>0</v>
      </c>
      <c r="H58" s="4">
        <v>0</v>
      </c>
      <c r="I58" s="4">
        <v>0</v>
      </c>
      <c r="J58" s="4"/>
      <c r="L58" s="4"/>
      <c r="M58" s="4"/>
      <c r="O58" s="4">
        <v>0</v>
      </c>
      <c r="P58" s="4">
        <v>0</v>
      </c>
      <c r="Q58" s="4">
        <v>0</v>
      </c>
      <c r="R58" s="4">
        <v>0</v>
      </c>
      <c r="S58" s="4">
        <v>0</v>
      </c>
      <c r="T58" s="4">
        <v>0</v>
      </c>
      <c r="U58" s="4">
        <v>0</v>
      </c>
      <c r="V58" s="4">
        <v>0</v>
      </c>
      <c r="X58" s="4">
        <v>0</v>
      </c>
      <c r="Z58" s="4">
        <v>0</v>
      </c>
      <c r="AA58" s="4">
        <v>0</v>
      </c>
      <c r="AB58" s="4">
        <v>30585.599999999999</v>
      </c>
      <c r="AC58" s="4">
        <v>0</v>
      </c>
      <c r="AD58" s="4">
        <v>0</v>
      </c>
      <c r="AE58" s="4">
        <v>0</v>
      </c>
      <c r="AG58" s="7">
        <f t="shared" si="1"/>
        <v>1759356.7632476217</v>
      </c>
    </row>
    <row r="59" spans="2:33">
      <c r="B59" s="5" t="s">
        <v>470</v>
      </c>
      <c r="C59" s="4">
        <v>467917.95198193664</v>
      </c>
      <c r="D59" s="4">
        <v>0</v>
      </c>
      <c r="E59" s="4">
        <v>1244484.5641661196</v>
      </c>
      <c r="F59" s="4">
        <v>0</v>
      </c>
      <c r="G59" s="4">
        <v>0</v>
      </c>
      <c r="H59" s="4">
        <v>0</v>
      </c>
      <c r="I59" s="4">
        <v>0</v>
      </c>
      <c r="J59" s="4"/>
      <c r="L59" s="4"/>
      <c r="M59" s="4"/>
      <c r="O59" s="4">
        <v>0</v>
      </c>
      <c r="P59" s="4">
        <v>0</v>
      </c>
      <c r="Q59" s="4">
        <v>0</v>
      </c>
      <c r="R59" s="4">
        <v>0</v>
      </c>
      <c r="S59" s="4">
        <v>0</v>
      </c>
      <c r="T59" s="4">
        <v>0</v>
      </c>
      <c r="U59" s="4">
        <v>0</v>
      </c>
      <c r="V59" s="4">
        <v>0</v>
      </c>
      <c r="X59" s="4">
        <v>0</v>
      </c>
      <c r="Z59" s="4">
        <v>0</v>
      </c>
      <c r="AA59" s="4">
        <v>0</v>
      </c>
      <c r="AB59" s="4">
        <v>30585.599999999999</v>
      </c>
      <c r="AC59" s="4">
        <v>0</v>
      </c>
      <c r="AD59" s="4">
        <v>0</v>
      </c>
      <c r="AE59" s="4">
        <v>0</v>
      </c>
      <c r="AG59" s="7">
        <f t="shared" si="1"/>
        <v>1742988.1161480562</v>
      </c>
    </row>
    <row r="60" spans="2:33">
      <c r="B60" s="5" t="s">
        <v>471</v>
      </c>
      <c r="C60" s="4">
        <v>505800.2873174774</v>
      </c>
      <c r="D60" s="4">
        <v>0</v>
      </c>
      <c r="E60" s="4">
        <v>1236958.4800404229</v>
      </c>
      <c r="F60" s="4">
        <v>0</v>
      </c>
      <c r="G60" s="4">
        <v>0</v>
      </c>
      <c r="H60" s="4">
        <v>0</v>
      </c>
      <c r="I60" s="4">
        <v>0</v>
      </c>
      <c r="J60" s="4"/>
      <c r="L60" s="4"/>
      <c r="M60" s="4"/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4">
        <v>0</v>
      </c>
      <c r="V60" s="4">
        <v>0</v>
      </c>
      <c r="X60" s="4">
        <v>0</v>
      </c>
      <c r="Z60" s="4">
        <v>0</v>
      </c>
      <c r="AA60" s="4">
        <v>0</v>
      </c>
      <c r="AB60" s="4">
        <v>30585.599999999999</v>
      </c>
      <c r="AC60" s="4">
        <v>0</v>
      </c>
      <c r="AD60" s="4">
        <v>0</v>
      </c>
      <c r="AE60" s="4">
        <v>0</v>
      </c>
      <c r="AG60" s="7">
        <f t="shared" si="1"/>
        <v>1773344.3673579004</v>
      </c>
    </row>
    <row r="61" spans="2:33">
      <c r="B61" s="5" t="s">
        <v>472</v>
      </c>
      <c r="C61" s="4">
        <v>584145.40817374876</v>
      </c>
      <c r="D61" s="4">
        <v>0</v>
      </c>
      <c r="E61" s="4">
        <v>1246679.6720361146</v>
      </c>
      <c r="F61" s="4">
        <v>0</v>
      </c>
      <c r="G61" s="4">
        <v>0</v>
      </c>
      <c r="H61" s="4">
        <v>0</v>
      </c>
      <c r="I61" s="4">
        <v>0</v>
      </c>
      <c r="J61" s="4"/>
      <c r="L61" s="4"/>
      <c r="M61" s="4"/>
      <c r="O61" s="4">
        <v>0</v>
      </c>
      <c r="P61" s="4">
        <v>0</v>
      </c>
      <c r="Q61" s="4">
        <v>0</v>
      </c>
      <c r="R61" s="4">
        <v>0</v>
      </c>
      <c r="S61" s="4">
        <v>0</v>
      </c>
      <c r="T61" s="4">
        <v>0</v>
      </c>
      <c r="U61" s="4">
        <v>0</v>
      </c>
      <c r="V61" s="4">
        <v>0</v>
      </c>
      <c r="X61" s="4">
        <v>0</v>
      </c>
      <c r="Z61" s="4">
        <v>0</v>
      </c>
      <c r="AA61" s="4">
        <v>0</v>
      </c>
      <c r="AB61" s="4">
        <v>30585.599999999999</v>
      </c>
      <c r="AC61" s="4">
        <v>0</v>
      </c>
      <c r="AD61" s="4">
        <v>0</v>
      </c>
      <c r="AE61" s="4">
        <v>0</v>
      </c>
      <c r="AG61" s="7">
        <f t="shared" si="1"/>
        <v>1861410.6802098635</v>
      </c>
    </row>
    <row r="62" spans="2:33">
      <c r="B62" s="5" t="s">
        <v>473</v>
      </c>
      <c r="C62" s="4">
        <v>637708.48140498414</v>
      </c>
      <c r="D62" s="4">
        <v>0</v>
      </c>
      <c r="E62" s="4">
        <v>1250442.714098963</v>
      </c>
      <c r="F62" s="4">
        <v>0</v>
      </c>
      <c r="G62" s="4">
        <v>0</v>
      </c>
      <c r="H62" s="4">
        <v>0</v>
      </c>
      <c r="I62" s="4">
        <v>0</v>
      </c>
      <c r="J62" s="4"/>
      <c r="L62" s="4"/>
      <c r="M62" s="4"/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4">
        <v>0</v>
      </c>
      <c r="V62" s="4">
        <v>0</v>
      </c>
      <c r="X62" s="4">
        <v>0</v>
      </c>
      <c r="Z62" s="4">
        <v>0</v>
      </c>
      <c r="AA62" s="4">
        <v>0</v>
      </c>
      <c r="AB62" s="4">
        <v>0</v>
      </c>
      <c r="AC62" s="4">
        <v>0</v>
      </c>
      <c r="AD62" s="4">
        <v>0</v>
      </c>
      <c r="AE62" s="4">
        <v>0</v>
      </c>
      <c r="AG62" s="7">
        <f t="shared" si="1"/>
        <v>1888151.1955039471</v>
      </c>
    </row>
    <row r="63" spans="2:33">
      <c r="B63" s="5" t="s">
        <v>474</v>
      </c>
      <c r="C63" s="4">
        <v>492504.52016315336</v>
      </c>
      <c r="D63" s="4">
        <v>0</v>
      </c>
      <c r="E63" s="4">
        <v>1255930.48377395</v>
      </c>
      <c r="F63" s="4">
        <v>0</v>
      </c>
      <c r="G63" s="4">
        <v>0</v>
      </c>
      <c r="H63" s="4">
        <v>0</v>
      </c>
      <c r="I63" s="4">
        <v>0</v>
      </c>
      <c r="J63" s="4"/>
      <c r="L63" s="4"/>
      <c r="M63" s="4"/>
      <c r="O63" s="4">
        <v>0</v>
      </c>
      <c r="P63" s="4">
        <v>0</v>
      </c>
      <c r="Q63" s="4">
        <v>0</v>
      </c>
      <c r="R63" s="4">
        <v>0</v>
      </c>
      <c r="S63" s="4">
        <v>0</v>
      </c>
      <c r="T63" s="4">
        <v>0</v>
      </c>
      <c r="U63" s="4">
        <v>0</v>
      </c>
      <c r="V63" s="4">
        <v>0</v>
      </c>
      <c r="X63" s="4">
        <v>0</v>
      </c>
      <c r="Z63" s="4">
        <v>0</v>
      </c>
      <c r="AA63" s="4">
        <v>0</v>
      </c>
      <c r="AB63" s="4">
        <v>30585.599999999999</v>
      </c>
      <c r="AC63" s="4">
        <v>0</v>
      </c>
      <c r="AD63" s="4">
        <v>0</v>
      </c>
      <c r="AE63" s="4">
        <v>0</v>
      </c>
      <c r="AG63" s="7">
        <f t="shared" si="1"/>
        <v>1779020.6039371034</v>
      </c>
    </row>
    <row r="64" spans="2:33">
      <c r="B64" s="5" t="s">
        <v>475</v>
      </c>
      <c r="C64" s="4">
        <v>608632.9891649239</v>
      </c>
      <c r="D64" s="4">
        <v>0</v>
      </c>
      <c r="E64" s="4">
        <v>1249972.3338411069</v>
      </c>
      <c r="F64" s="4">
        <v>0</v>
      </c>
      <c r="G64" s="4">
        <v>0</v>
      </c>
      <c r="H64" s="4">
        <v>0</v>
      </c>
      <c r="I64" s="4">
        <v>0</v>
      </c>
      <c r="J64" s="4"/>
      <c r="L64" s="4"/>
      <c r="M64" s="4"/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4">
        <v>0</v>
      </c>
      <c r="V64" s="4">
        <v>0</v>
      </c>
      <c r="X64" s="4">
        <v>0</v>
      </c>
      <c r="Z64" s="4">
        <v>0</v>
      </c>
      <c r="AA64" s="4">
        <v>0</v>
      </c>
      <c r="AB64" s="4">
        <v>30585.599999999999</v>
      </c>
      <c r="AC64" s="4">
        <v>0</v>
      </c>
      <c r="AD64" s="4">
        <v>0</v>
      </c>
      <c r="AE64" s="4">
        <v>0</v>
      </c>
      <c r="AG64" s="7">
        <f t="shared" si="1"/>
        <v>1889190.9230060307</v>
      </c>
    </row>
    <row r="65" spans="2:33">
      <c r="B65" s="5" t="s">
        <v>476</v>
      </c>
      <c r="C65" s="4">
        <v>722985.24775432306</v>
      </c>
      <c r="D65" s="4">
        <v>0</v>
      </c>
      <c r="E65" s="4">
        <v>1255930.48377395</v>
      </c>
      <c r="F65" s="4">
        <v>12424231.893983886</v>
      </c>
      <c r="G65" s="4">
        <v>0</v>
      </c>
      <c r="H65" s="4">
        <v>0</v>
      </c>
      <c r="I65" s="4">
        <v>0</v>
      </c>
      <c r="J65" s="4"/>
      <c r="L65" s="4"/>
      <c r="M65" s="4"/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4">
        <v>0</v>
      </c>
      <c r="V65" s="4">
        <v>0</v>
      </c>
      <c r="X65" s="4">
        <v>3116305.184657969</v>
      </c>
      <c r="Z65" s="4">
        <v>0</v>
      </c>
      <c r="AA65" s="4">
        <v>0</v>
      </c>
      <c r="AB65" s="4">
        <v>63969.882352941175</v>
      </c>
      <c r="AC65" s="4">
        <v>0</v>
      </c>
      <c r="AD65" s="4">
        <v>0</v>
      </c>
      <c r="AE65" s="4">
        <v>0</v>
      </c>
      <c r="AG65" s="7">
        <f t="shared" si="1"/>
        <v>17583422.69252307</v>
      </c>
    </row>
    <row r="66" spans="2:33">
      <c r="B66" s="5" t="s">
        <v>477</v>
      </c>
      <c r="C66" s="4">
        <v>419191.80033083505</v>
      </c>
      <c r="D66" s="4">
        <v>0</v>
      </c>
      <c r="E66" s="4">
        <v>1255930.48377395</v>
      </c>
      <c r="F66" s="4">
        <v>0</v>
      </c>
      <c r="G66" s="4">
        <v>0</v>
      </c>
      <c r="H66" s="4">
        <v>0</v>
      </c>
      <c r="I66" s="4">
        <v>0</v>
      </c>
      <c r="J66" s="4"/>
      <c r="L66" s="4"/>
      <c r="M66" s="4"/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4">
        <v>0</v>
      </c>
      <c r="V66" s="4">
        <v>0</v>
      </c>
      <c r="X66" s="4">
        <v>0</v>
      </c>
      <c r="Z66" s="4">
        <v>0</v>
      </c>
      <c r="AA66" s="4">
        <v>0</v>
      </c>
      <c r="AB66" s="4">
        <v>94555.482352941181</v>
      </c>
      <c r="AC66" s="4">
        <v>0</v>
      </c>
      <c r="AD66" s="4">
        <v>0</v>
      </c>
      <c r="AE66" s="4">
        <v>0</v>
      </c>
      <c r="AG66" s="7">
        <f t="shared" si="1"/>
        <v>1769677.7664577262</v>
      </c>
    </row>
    <row r="67" spans="2:33">
      <c r="B67" s="5" t="s">
        <v>478</v>
      </c>
      <c r="C67" s="4">
        <v>807720.24956906913</v>
      </c>
      <c r="D67" s="4">
        <v>0</v>
      </c>
      <c r="E67" s="4">
        <v>1259850.3192560838</v>
      </c>
      <c r="F67" s="4">
        <v>12463008.677926539</v>
      </c>
      <c r="G67" s="4">
        <v>0</v>
      </c>
      <c r="H67" s="4">
        <v>0</v>
      </c>
      <c r="I67" s="4">
        <v>0</v>
      </c>
      <c r="J67" s="4"/>
      <c r="L67" s="4"/>
      <c r="M67" s="4"/>
      <c r="O67" s="4">
        <v>0</v>
      </c>
      <c r="P67" s="4">
        <v>0</v>
      </c>
      <c r="Q67" s="4">
        <v>0</v>
      </c>
      <c r="R67" s="4">
        <v>0</v>
      </c>
      <c r="S67" s="4">
        <v>0</v>
      </c>
      <c r="T67" s="4">
        <v>0</v>
      </c>
      <c r="U67" s="4">
        <v>0</v>
      </c>
      <c r="V67" s="4">
        <v>0</v>
      </c>
      <c r="X67" s="4">
        <v>3126031.3628133661</v>
      </c>
      <c r="Z67" s="4">
        <v>0</v>
      </c>
      <c r="AA67" s="4">
        <v>0</v>
      </c>
      <c r="AB67" s="4">
        <v>63969.882352941175</v>
      </c>
      <c r="AC67" s="4">
        <v>0</v>
      </c>
      <c r="AD67" s="4">
        <v>0</v>
      </c>
      <c r="AE67" s="4">
        <v>0</v>
      </c>
      <c r="AG67" s="7">
        <f t="shared" si="1"/>
        <v>17720580.491917998</v>
      </c>
    </row>
    <row r="68" spans="2:33">
      <c r="B68" s="5" t="s">
        <v>479</v>
      </c>
      <c r="C68" s="4">
        <v>397659.9947801957</v>
      </c>
      <c r="D68" s="4">
        <v>0</v>
      </c>
      <c r="E68" s="4">
        <v>1255146.5166775235</v>
      </c>
      <c r="F68" s="4">
        <v>0</v>
      </c>
      <c r="G68" s="4">
        <v>0</v>
      </c>
      <c r="H68" s="4">
        <v>0</v>
      </c>
      <c r="I68" s="4">
        <v>0</v>
      </c>
      <c r="J68" s="4"/>
      <c r="L68" s="4"/>
      <c r="M68" s="4"/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4">
        <v>0</v>
      </c>
      <c r="V68" s="4">
        <v>0</v>
      </c>
      <c r="X68" s="4">
        <v>0</v>
      </c>
      <c r="Z68" s="4">
        <v>0</v>
      </c>
      <c r="AA68" s="4">
        <v>0</v>
      </c>
      <c r="AB68" s="4">
        <v>94555.482352941181</v>
      </c>
      <c r="AC68" s="4">
        <v>0</v>
      </c>
      <c r="AD68" s="4">
        <v>0</v>
      </c>
      <c r="AE68" s="4">
        <v>0</v>
      </c>
      <c r="AG68" s="7">
        <f t="shared" si="1"/>
        <v>1747361.9938106602</v>
      </c>
    </row>
    <row r="69" spans="2:33">
      <c r="B69" s="5" t="s">
        <v>480</v>
      </c>
      <c r="C69" s="4">
        <v>410706.68155449542</v>
      </c>
      <c r="D69" s="4">
        <v>0</v>
      </c>
      <c r="E69" s="4">
        <v>1259693.5258367986</v>
      </c>
      <c r="F69" s="4">
        <v>0</v>
      </c>
      <c r="G69" s="4">
        <v>0</v>
      </c>
      <c r="H69" s="4">
        <v>0</v>
      </c>
      <c r="I69" s="4">
        <v>0</v>
      </c>
      <c r="J69" s="4"/>
      <c r="L69" s="4"/>
      <c r="M69" s="4"/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0</v>
      </c>
      <c r="U69" s="4">
        <v>0</v>
      </c>
      <c r="V69" s="4">
        <v>0</v>
      </c>
      <c r="X69" s="4">
        <v>0</v>
      </c>
      <c r="Z69" s="4">
        <v>0</v>
      </c>
      <c r="AA69" s="4">
        <v>0</v>
      </c>
      <c r="AB69" s="4">
        <v>94555.482352941181</v>
      </c>
      <c r="AC69" s="4">
        <v>0</v>
      </c>
      <c r="AD69" s="4">
        <v>0</v>
      </c>
      <c r="AE69" s="4">
        <v>0</v>
      </c>
      <c r="AG69" s="7">
        <f t="shared" ref="AG69:AG123" si="2">SUM(C69:AE69)</f>
        <v>1764955.689744235</v>
      </c>
    </row>
    <row r="70" spans="2:33">
      <c r="B70" s="5" t="s">
        <v>485</v>
      </c>
      <c r="C70" s="4">
        <v>1388170.3178118295</v>
      </c>
      <c r="D70" s="4">
        <v>0</v>
      </c>
      <c r="E70" s="4">
        <v>1554292.4021584627</v>
      </c>
      <c r="F70" s="4">
        <v>21753837.883883357</v>
      </c>
      <c r="G70" s="4">
        <v>0</v>
      </c>
      <c r="H70" s="4">
        <v>0</v>
      </c>
      <c r="I70" s="4">
        <v>0</v>
      </c>
      <c r="J70" s="4"/>
      <c r="L70" s="4"/>
      <c r="M70" s="4"/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4">
        <v>0</v>
      </c>
      <c r="V70" s="4">
        <v>0</v>
      </c>
      <c r="X70" s="4">
        <v>3135615.9765283768</v>
      </c>
      <c r="Z70" s="4">
        <v>0</v>
      </c>
      <c r="AA70" s="4">
        <v>0</v>
      </c>
      <c r="AB70" s="4">
        <v>126500.44235294117</v>
      </c>
      <c r="AC70" s="4">
        <v>0</v>
      </c>
      <c r="AD70" s="4">
        <v>0</v>
      </c>
      <c r="AE70" s="4">
        <v>0</v>
      </c>
      <c r="AG70" s="7">
        <f t="shared" si="2"/>
        <v>27958417.022734966</v>
      </c>
    </row>
    <row r="71" spans="2:33">
      <c r="B71" s="5" t="s">
        <v>486</v>
      </c>
      <c r="C71" s="4">
        <v>846111.88289175625</v>
      </c>
      <c r="D71" s="4">
        <v>0</v>
      </c>
      <c r="E71" s="4">
        <v>1554292.4021584627</v>
      </c>
      <c r="F71" s="4">
        <v>0</v>
      </c>
      <c r="G71" s="4">
        <v>0</v>
      </c>
      <c r="H71" s="4">
        <v>0</v>
      </c>
      <c r="I71" s="4">
        <v>0</v>
      </c>
      <c r="J71" s="4"/>
      <c r="L71" s="4"/>
      <c r="M71" s="4"/>
      <c r="O71" s="4">
        <v>0</v>
      </c>
      <c r="P71" s="4">
        <v>0</v>
      </c>
      <c r="Q71" s="4">
        <v>0</v>
      </c>
      <c r="R71" s="4">
        <v>0</v>
      </c>
      <c r="S71" s="4">
        <v>0</v>
      </c>
      <c r="T71" s="4">
        <v>0</v>
      </c>
      <c r="U71" s="4">
        <v>0</v>
      </c>
      <c r="V71" s="4">
        <v>0</v>
      </c>
      <c r="X71" s="4">
        <v>0</v>
      </c>
      <c r="Z71" s="4">
        <v>0</v>
      </c>
      <c r="AA71" s="4">
        <v>0</v>
      </c>
      <c r="AB71" s="4">
        <v>94555.482352941181</v>
      </c>
      <c r="AC71" s="4">
        <v>0</v>
      </c>
      <c r="AD71" s="4">
        <v>0</v>
      </c>
      <c r="AE71" s="4">
        <v>0</v>
      </c>
      <c r="AG71" s="7">
        <f t="shared" si="2"/>
        <v>2494959.7674031602</v>
      </c>
    </row>
    <row r="72" spans="2:33">
      <c r="B72" s="5" t="s">
        <v>487</v>
      </c>
      <c r="C72" s="4">
        <v>788378.33930784115</v>
      </c>
      <c r="D72" s="4">
        <v>0</v>
      </c>
      <c r="E72" s="4">
        <v>1554292.4021584627</v>
      </c>
      <c r="F72" s="4">
        <v>0</v>
      </c>
      <c r="G72" s="4">
        <v>0</v>
      </c>
      <c r="H72" s="4">
        <v>0</v>
      </c>
      <c r="I72" s="4">
        <v>0</v>
      </c>
      <c r="J72" s="4"/>
      <c r="L72" s="4"/>
      <c r="M72" s="4"/>
      <c r="O72" s="4">
        <v>0</v>
      </c>
      <c r="P72" s="4">
        <v>0</v>
      </c>
      <c r="Q72" s="4">
        <v>0</v>
      </c>
      <c r="R72" s="4">
        <v>0</v>
      </c>
      <c r="S72" s="4">
        <v>0</v>
      </c>
      <c r="T72" s="4">
        <v>0</v>
      </c>
      <c r="U72" s="4">
        <v>0</v>
      </c>
      <c r="V72" s="4">
        <v>0</v>
      </c>
      <c r="X72" s="4">
        <v>0</v>
      </c>
      <c r="Z72" s="4">
        <v>0</v>
      </c>
      <c r="AA72" s="4">
        <v>0</v>
      </c>
      <c r="AB72" s="4">
        <v>94555.482352941181</v>
      </c>
      <c r="AC72" s="4">
        <v>0</v>
      </c>
      <c r="AD72" s="4">
        <v>0</v>
      </c>
      <c r="AE72" s="4">
        <v>0</v>
      </c>
      <c r="AG72" s="7">
        <f t="shared" si="2"/>
        <v>2437226.2238192451</v>
      </c>
    </row>
    <row r="73" spans="2:33">
      <c r="B73" s="5" t="s">
        <v>488</v>
      </c>
      <c r="C73" s="4">
        <v>783951.03428813466</v>
      </c>
      <c r="D73" s="4">
        <v>0</v>
      </c>
      <c r="E73" s="4">
        <v>1554292.4021584627</v>
      </c>
      <c r="F73" s="4">
        <v>0</v>
      </c>
      <c r="G73" s="4">
        <v>0</v>
      </c>
      <c r="H73" s="4">
        <v>0</v>
      </c>
      <c r="I73" s="4">
        <v>0</v>
      </c>
      <c r="J73" s="4"/>
      <c r="L73" s="4"/>
      <c r="M73" s="4"/>
      <c r="O73" s="4">
        <v>0</v>
      </c>
      <c r="P73" s="4">
        <v>0</v>
      </c>
      <c r="Q73" s="4">
        <v>0</v>
      </c>
      <c r="R73" s="4">
        <v>0</v>
      </c>
      <c r="S73" s="4">
        <v>0</v>
      </c>
      <c r="T73" s="4">
        <v>0</v>
      </c>
      <c r="U73" s="4">
        <v>0</v>
      </c>
      <c r="V73" s="4">
        <v>0</v>
      </c>
      <c r="X73" s="4">
        <v>0</v>
      </c>
      <c r="Z73" s="4">
        <v>0</v>
      </c>
      <c r="AA73" s="4">
        <v>0</v>
      </c>
      <c r="AB73" s="4">
        <v>94555.482352941181</v>
      </c>
      <c r="AC73" s="4">
        <v>0</v>
      </c>
      <c r="AD73" s="4">
        <v>0</v>
      </c>
      <c r="AE73" s="4">
        <v>0</v>
      </c>
      <c r="AG73" s="7">
        <f t="shared" si="2"/>
        <v>2432798.9187995386</v>
      </c>
    </row>
    <row r="74" spans="2:33">
      <c r="B74" s="5" t="s">
        <v>489</v>
      </c>
      <c r="C74" s="4">
        <v>760895.1582262821</v>
      </c>
      <c r="D74" s="4">
        <v>0</v>
      </c>
      <c r="E74" s="4">
        <v>1554292.4021584627</v>
      </c>
      <c r="F74" s="4">
        <v>0</v>
      </c>
      <c r="G74" s="4">
        <v>0</v>
      </c>
      <c r="H74" s="4">
        <v>0</v>
      </c>
      <c r="I74" s="4">
        <v>0</v>
      </c>
      <c r="J74" s="4"/>
      <c r="L74" s="4"/>
      <c r="M74" s="4"/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0</v>
      </c>
      <c r="U74" s="4">
        <v>0</v>
      </c>
      <c r="V74" s="4">
        <v>0</v>
      </c>
      <c r="X74" s="4">
        <v>0</v>
      </c>
      <c r="Z74" s="4">
        <v>0</v>
      </c>
      <c r="AA74" s="4">
        <v>0</v>
      </c>
      <c r="AB74" s="4">
        <v>94555.482352941181</v>
      </c>
      <c r="AC74" s="4">
        <v>0</v>
      </c>
      <c r="AD74" s="4">
        <v>0</v>
      </c>
      <c r="AE74" s="4">
        <v>0</v>
      </c>
      <c r="AG74" s="7">
        <f t="shared" si="2"/>
        <v>2409743.0427376861</v>
      </c>
    </row>
    <row r="75" spans="2:33">
      <c r="B75" s="5" t="s">
        <v>490</v>
      </c>
      <c r="C75" s="4">
        <v>583184.80094026425</v>
      </c>
      <c r="D75" s="4">
        <v>0</v>
      </c>
      <c r="E75" s="44">
        <v>1554292.4021584627</v>
      </c>
      <c r="F75" s="4">
        <v>0</v>
      </c>
      <c r="G75" s="4">
        <v>0</v>
      </c>
      <c r="H75" s="4">
        <v>0</v>
      </c>
      <c r="I75" s="4">
        <v>0</v>
      </c>
      <c r="J75" s="4"/>
      <c r="L75" s="4"/>
      <c r="M75" s="4"/>
      <c r="O75" s="4">
        <v>0</v>
      </c>
      <c r="P75" s="4">
        <v>0</v>
      </c>
      <c r="Q75" s="4">
        <v>0</v>
      </c>
      <c r="R75" s="4">
        <v>0</v>
      </c>
      <c r="S75" s="4">
        <v>0</v>
      </c>
      <c r="T75" s="4">
        <v>0</v>
      </c>
      <c r="U75" s="4">
        <v>0</v>
      </c>
      <c r="V75" s="4">
        <v>0</v>
      </c>
      <c r="X75" s="4">
        <v>0</v>
      </c>
      <c r="Z75" s="4">
        <v>0</v>
      </c>
      <c r="AA75" s="4">
        <v>0</v>
      </c>
      <c r="AB75" s="4">
        <v>94555.482352941181</v>
      </c>
      <c r="AC75" s="4">
        <v>0</v>
      </c>
      <c r="AD75" s="4">
        <v>0</v>
      </c>
      <c r="AE75" s="4">
        <v>0</v>
      </c>
      <c r="AG75" s="7">
        <f t="shared" si="2"/>
        <v>2232032.6854516682</v>
      </c>
    </row>
    <row r="76" spans="2:33">
      <c r="B76" s="5" t="s">
        <v>491</v>
      </c>
      <c r="C76" s="4">
        <v>752289.62683314981</v>
      </c>
      <c r="D76" s="4">
        <v>0</v>
      </c>
      <c r="E76" s="4">
        <v>1554292.4021584627</v>
      </c>
      <c r="F76" s="4">
        <v>0</v>
      </c>
      <c r="G76" s="4">
        <v>0</v>
      </c>
      <c r="H76" s="4">
        <v>0</v>
      </c>
      <c r="I76" s="4">
        <v>0</v>
      </c>
      <c r="J76" s="4"/>
      <c r="L76" s="4"/>
      <c r="M76" s="4"/>
      <c r="O76" s="4">
        <v>0</v>
      </c>
      <c r="P76" s="4">
        <v>0</v>
      </c>
      <c r="Q76" s="4">
        <v>0</v>
      </c>
      <c r="R76" s="4">
        <v>0</v>
      </c>
      <c r="S76" s="4">
        <v>0</v>
      </c>
      <c r="T76" s="4">
        <v>0</v>
      </c>
      <c r="U76" s="4">
        <v>0</v>
      </c>
      <c r="V76" s="4">
        <v>0</v>
      </c>
      <c r="X76" s="4">
        <v>0</v>
      </c>
      <c r="Z76" s="4">
        <v>0</v>
      </c>
      <c r="AA76" s="4">
        <v>0</v>
      </c>
      <c r="AB76" s="4">
        <v>94555.482352941181</v>
      </c>
      <c r="AC76" s="4">
        <v>0</v>
      </c>
      <c r="AD76" s="4">
        <v>0</v>
      </c>
      <c r="AE76" s="4">
        <v>0</v>
      </c>
      <c r="AG76" s="7">
        <f t="shared" si="2"/>
        <v>2401137.5113445539</v>
      </c>
    </row>
    <row r="77" spans="2:33">
      <c r="B77" s="5" t="s">
        <v>492</v>
      </c>
      <c r="C77" s="4">
        <v>702310.26034445793</v>
      </c>
      <c r="D77" s="4">
        <v>0</v>
      </c>
      <c r="E77" s="4">
        <v>1554292.4021584627</v>
      </c>
      <c r="F77" s="4">
        <v>0</v>
      </c>
      <c r="G77" s="4">
        <v>0</v>
      </c>
      <c r="H77" s="4">
        <v>0</v>
      </c>
      <c r="I77" s="4">
        <v>0</v>
      </c>
      <c r="J77" s="4"/>
      <c r="L77" s="4"/>
      <c r="M77" s="4"/>
      <c r="O77" s="4">
        <v>0</v>
      </c>
      <c r="P77" s="4">
        <v>0</v>
      </c>
      <c r="Q77" s="4">
        <v>0</v>
      </c>
      <c r="R77" s="4">
        <v>0</v>
      </c>
      <c r="S77" s="4">
        <v>0</v>
      </c>
      <c r="T77" s="4">
        <v>0</v>
      </c>
      <c r="U77" s="4">
        <v>0</v>
      </c>
      <c r="V77" s="4">
        <v>0</v>
      </c>
      <c r="X77" s="4">
        <v>0</v>
      </c>
      <c r="Z77" s="4">
        <v>0</v>
      </c>
      <c r="AA77" s="4">
        <v>0</v>
      </c>
      <c r="AB77" s="4">
        <v>94555.482352941181</v>
      </c>
      <c r="AC77" s="4">
        <v>0</v>
      </c>
      <c r="AD77" s="4">
        <v>0</v>
      </c>
      <c r="AE77" s="4">
        <v>0</v>
      </c>
      <c r="AG77" s="7">
        <f t="shared" si="2"/>
        <v>2351158.144855862</v>
      </c>
    </row>
    <row r="78" spans="2:33">
      <c r="B78" s="5" t="s">
        <v>493</v>
      </c>
      <c r="C78" s="4">
        <v>741713.179306451</v>
      </c>
      <c r="D78" s="4">
        <v>0</v>
      </c>
      <c r="E78" s="4">
        <v>1554292.4021584627</v>
      </c>
      <c r="F78" s="4">
        <v>0</v>
      </c>
      <c r="G78" s="4">
        <v>0</v>
      </c>
      <c r="H78" s="4">
        <v>0</v>
      </c>
      <c r="I78" s="4">
        <v>0</v>
      </c>
      <c r="J78" s="4"/>
      <c r="L78" s="4"/>
      <c r="M78" s="4"/>
      <c r="O78" s="4">
        <v>0</v>
      </c>
      <c r="P78" s="4">
        <v>0</v>
      </c>
      <c r="Q78" s="4">
        <v>0</v>
      </c>
      <c r="R78" s="4">
        <v>0</v>
      </c>
      <c r="S78" s="4">
        <v>0</v>
      </c>
      <c r="T78" s="4">
        <v>0</v>
      </c>
      <c r="U78" s="4">
        <v>0</v>
      </c>
      <c r="V78" s="4">
        <v>0</v>
      </c>
      <c r="X78" s="4">
        <v>0</v>
      </c>
      <c r="Z78" s="4">
        <v>0</v>
      </c>
      <c r="AA78" s="4">
        <v>0</v>
      </c>
      <c r="AB78" s="4">
        <v>94555.482352941181</v>
      </c>
      <c r="AC78" s="4">
        <v>0</v>
      </c>
      <c r="AD78" s="4">
        <v>0</v>
      </c>
      <c r="AE78" s="4">
        <v>0</v>
      </c>
      <c r="AG78" s="7">
        <f t="shared" si="2"/>
        <v>2390561.063817855</v>
      </c>
    </row>
    <row r="79" spans="2:33">
      <c r="B79" s="5" t="s">
        <v>494</v>
      </c>
      <c r="C79" s="4">
        <v>648411.46992123674</v>
      </c>
      <c r="D79" s="4">
        <v>0</v>
      </c>
      <c r="E79" s="4">
        <v>1554292.4021584627</v>
      </c>
      <c r="F79" s="4">
        <v>0</v>
      </c>
      <c r="G79" s="4">
        <v>0</v>
      </c>
      <c r="H79" s="4">
        <v>0</v>
      </c>
      <c r="I79" s="4">
        <v>0</v>
      </c>
      <c r="J79" s="4"/>
      <c r="L79" s="4"/>
      <c r="M79" s="4"/>
      <c r="O79" s="4">
        <v>0</v>
      </c>
      <c r="P79" s="4">
        <v>0</v>
      </c>
      <c r="Q79" s="4">
        <v>0</v>
      </c>
      <c r="R79" s="4">
        <v>0</v>
      </c>
      <c r="S79" s="4">
        <v>0</v>
      </c>
      <c r="T79" s="4">
        <v>0</v>
      </c>
      <c r="U79" s="4">
        <v>0</v>
      </c>
      <c r="V79" s="4">
        <v>0</v>
      </c>
      <c r="X79" s="4">
        <v>0</v>
      </c>
      <c r="Z79" s="4">
        <v>0</v>
      </c>
      <c r="AA79" s="4">
        <v>0</v>
      </c>
      <c r="AB79" s="4">
        <v>94555.482352941181</v>
      </c>
      <c r="AC79" s="4">
        <v>0</v>
      </c>
      <c r="AD79" s="4">
        <v>0</v>
      </c>
      <c r="AE79" s="4">
        <v>0</v>
      </c>
      <c r="AG79" s="7">
        <f t="shared" si="2"/>
        <v>2297259.3544326406</v>
      </c>
    </row>
    <row r="80" spans="2:33">
      <c r="B80" s="5" t="s">
        <v>495</v>
      </c>
      <c r="C80" s="4">
        <v>564036.32646757108</v>
      </c>
      <c r="D80" s="4">
        <v>0</v>
      </c>
      <c r="E80" s="4">
        <v>1554292.4021584627</v>
      </c>
      <c r="F80" s="4">
        <v>0</v>
      </c>
      <c r="G80" s="4">
        <v>0</v>
      </c>
      <c r="H80" s="4">
        <v>0</v>
      </c>
      <c r="I80" s="4">
        <v>0</v>
      </c>
      <c r="J80" s="4"/>
      <c r="L80" s="4"/>
      <c r="M80" s="4"/>
      <c r="O80" s="4">
        <v>0</v>
      </c>
      <c r="P80" s="4">
        <v>0</v>
      </c>
      <c r="Q80" s="4">
        <v>0</v>
      </c>
      <c r="R80" s="4">
        <v>0</v>
      </c>
      <c r="S80" s="4">
        <v>0</v>
      </c>
      <c r="T80" s="4">
        <v>0</v>
      </c>
      <c r="U80" s="4">
        <v>0</v>
      </c>
      <c r="V80" s="4">
        <v>0</v>
      </c>
      <c r="X80" s="4">
        <v>0</v>
      </c>
      <c r="Z80" s="4">
        <v>0</v>
      </c>
      <c r="AA80" s="4">
        <v>0</v>
      </c>
      <c r="AB80" s="4">
        <v>94555.482352941181</v>
      </c>
      <c r="AC80" s="4">
        <v>0</v>
      </c>
      <c r="AD80" s="4">
        <v>0</v>
      </c>
      <c r="AE80" s="4">
        <v>0</v>
      </c>
      <c r="AG80" s="7">
        <f t="shared" si="2"/>
        <v>2212884.2109789751</v>
      </c>
    </row>
    <row r="81" spans="2:33">
      <c r="B81" s="5" t="s">
        <v>496</v>
      </c>
      <c r="C81" s="4">
        <v>695858.39268020436</v>
      </c>
      <c r="D81" s="4">
        <v>0</v>
      </c>
      <c r="E81" s="4">
        <v>1554292.4021584627</v>
      </c>
      <c r="F81" s="4">
        <v>0</v>
      </c>
      <c r="G81" s="4">
        <v>0</v>
      </c>
      <c r="H81" s="4">
        <v>0</v>
      </c>
      <c r="I81" s="4">
        <v>0</v>
      </c>
      <c r="J81" s="4"/>
      <c r="L81" s="4"/>
      <c r="M81" s="4"/>
      <c r="O81" s="4">
        <v>0</v>
      </c>
      <c r="P81" s="4">
        <v>0</v>
      </c>
      <c r="Q81" s="4">
        <v>0</v>
      </c>
      <c r="R81" s="4">
        <v>0</v>
      </c>
      <c r="S81" s="4">
        <v>0</v>
      </c>
      <c r="T81" s="4">
        <v>0</v>
      </c>
      <c r="U81" s="4">
        <v>0</v>
      </c>
      <c r="V81" s="4">
        <v>0</v>
      </c>
      <c r="X81" s="4">
        <v>0</v>
      </c>
      <c r="Z81" s="4">
        <v>0</v>
      </c>
      <c r="AA81" s="4">
        <v>0</v>
      </c>
      <c r="AB81" s="4">
        <v>94555.482352941181</v>
      </c>
      <c r="AC81" s="4">
        <v>0</v>
      </c>
      <c r="AD81" s="4">
        <v>0</v>
      </c>
      <c r="AE81" s="4">
        <v>0</v>
      </c>
      <c r="AG81" s="7">
        <f t="shared" si="2"/>
        <v>2344706.2771916082</v>
      </c>
    </row>
    <row r="82" spans="2:33">
      <c r="B82" s="5" t="s">
        <v>497</v>
      </c>
      <c r="C82" s="4">
        <v>799552.09933636826</v>
      </c>
      <c r="D82" s="4">
        <v>0</v>
      </c>
      <c r="E82" s="4">
        <v>1554292.4021584627</v>
      </c>
      <c r="F82" s="4">
        <v>0</v>
      </c>
      <c r="G82" s="4">
        <v>0</v>
      </c>
      <c r="H82" s="4">
        <v>0</v>
      </c>
      <c r="I82" s="4">
        <v>0</v>
      </c>
      <c r="J82" s="4"/>
      <c r="L82" s="4"/>
      <c r="M82" s="4"/>
      <c r="O82" s="4">
        <v>0</v>
      </c>
      <c r="P82" s="4">
        <v>0</v>
      </c>
      <c r="Q82" s="4">
        <v>0</v>
      </c>
      <c r="R82" s="4">
        <v>0</v>
      </c>
      <c r="S82" s="4">
        <v>0</v>
      </c>
      <c r="T82" s="4">
        <v>0</v>
      </c>
      <c r="U82" s="4">
        <v>0</v>
      </c>
      <c r="V82" s="4">
        <v>0</v>
      </c>
      <c r="X82" s="4">
        <v>3135615.9765283768</v>
      </c>
      <c r="Z82" s="4">
        <v>0</v>
      </c>
      <c r="AA82" s="4">
        <v>0</v>
      </c>
      <c r="AB82" s="4">
        <v>62530.559999999998</v>
      </c>
      <c r="AC82" s="4">
        <v>0</v>
      </c>
      <c r="AD82" s="4">
        <v>0</v>
      </c>
      <c r="AE82" s="4">
        <v>0</v>
      </c>
      <c r="AG82" s="7">
        <f t="shared" si="2"/>
        <v>5551991.0380232073</v>
      </c>
    </row>
    <row r="83" spans="2:33">
      <c r="B83" s="5" t="s">
        <v>498</v>
      </c>
      <c r="C83" s="4">
        <v>798406.70759641635</v>
      </c>
      <c r="D83" s="4">
        <v>0</v>
      </c>
      <c r="E83" s="4">
        <v>1554292.4021584627</v>
      </c>
      <c r="F83" s="4">
        <v>0</v>
      </c>
      <c r="G83" s="4">
        <v>0</v>
      </c>
      <c r="H83" s="4">
        <v>0</v>
      </c>
      <c r="I83" s="4">
        <v>0</v>
      </c>
      <c r="J83" s="4"/>
      <c r="L83" s="4"/>
      <c r="M83" s="4"/>
      <c r="O83" s="4">
        <v>0</v>
      </c>
      <c r="P83" s="4">
        <v>0</v>
      </c>
      <c r="Q83" s="4">
        <v>0</v>
      </c>
      <c r="R83" s="4">
        <v>0</v>
      </c>
      <c r="S83" s="4">
        <v>0</v>
      </c>
      <c r="T83" s="4">
        <v>0</v>
      </c>
      <c r="U83" s="4">
        <v>0</v>
      </c>
      <c r="V83" s="4">
        <v>0</v>
      </c>
      <c r="X83" s="4">
        <v>0</v>
      </c>
      <c r="Z83" s="4">
        <v>0</v>
      </c>
      <c r="AA83" s="4">
        <v>0</v>
      </c>
      <c r="AB83" s="4">
        <v>30585.599999999999</v>
      </c>
      <c r="AC83" s="4">
        <v>0</v>
      </c>
      <c r="AD83" s="4">
        <v>0</v>
      </c>
      <c r="AE83" s="4">
        <v>0</v>
      </c>
      <c r="AG83" s="7">
        <f t="shared" si="2"/>
        <v>2383284.7097548791</v>
      </c>
    </row>
    <row r="84" spans="2:33">
      <c r="B84" s="5" t="s">
        <v>499</v>
      </c>
      <c r="C84" s="4">
        <v>1135692.4133075604</v>
      </c>
      <c r="D84" s="4">
        <v>0</v>
      </c>
      <c r="E84" s="4">
        <v>1554292.4021584627</v>
      </c>
      <c r="F84" s="4">
        <v>21753837.883883357</v>
      </c>
      <c r="G84" s="4">
        <v>0</v>
      </c>
      <c r="H84" s="4">
        <v>0</v>
      </c>
      <c r="I84" s="4">
        <v>0</v>
      </c>
      <c r="J84" s="4"/>
      <c r="L84" s="4"/>
      <c r="M84" s="4"/>
      <c r="O84" s="4">
        <v>0</v>
      </c>
      <c r="P84" s="4">
        <v>0</v>
      </c>
      <c r="Q84" s="4">
        <v>0</v>
      </c>
      <c r="R84" s="4">
        <v>0</v>
      </c>
      <c r="S84" s="4">
        <v>0</v>
      </c>
      <c r="T84" s="4">
        <v>0</v>
      </c>
      <c r="U84" s="4">
        <v>0</v>
      </c>
      <c r="V84" s="4">
        <v>0</v>
      </c>
      <c r="X84" s="4">
        <v>0</v>
      </c>
      <c r="Z84" s="4">
        <v>0</v>
      </c>
      <c r="AA84" s="4">
        <v>0</v>
      </c>
      <c r="AB84" s="4">
        <v>30585.599999999999</v>
      </c>
      <c r="AC84" s="4">
        <v>0</v>
      </c>
      <c r="AD84" s="4">
        <v>0</v>
      </c>
      <c r="AE84" s="4">
        <v>0</v>
      </c>
      <c r="AG84" s="7">
        <f t="shared" si="2"/>
        <v>24474408.299349383</v>
      </c>
    </row>
    <row r="85" spans="2:33">
      <c r="B85" s="46" t="s">
        <v>506</v>
      </c>
      <c r="C85" s="4">
        <v>557007.57497316587</v>
      </c>
      <c r="D85" s="4">
        <v>0</v>
      </c>
      <c r="E85" s="4">
        <v>1498101.2323821178</v>
      </c>
      <c r="F85" s="4">
        <v>17143488.88534667</v>
      </c>
      <c r="G85" s="4"/>
      <c r="H85" s="4"/>
      <c r="I85" s="4"/>
      <c r="J85" s="4"/>
      <c r="L85" s="4"/>
      <c r="M85" s="4"/>
      <c r="O85" s="4">
        <v>0</v>
      </c>
      <c r="P85" s="4">
        <v>0</v>
      </c>
      <c r="Q85" s="4">
        <v>0</v>
      </c>
      <c r="R85" s="4">
        <v>0</v>
      </c>
      <c r="S85" s="4">
        <v>0</v>
      </c>
      <c r="T85" s="4">
        <v>0</v>
      </c>
      <c r="U85" s="4">
        <v>0</v>
      </c>
      <c r="V85" s="4">
        <v>0</v>
      </c>
      <c r="X85" s="4">
        <v>3022256.3992404463</v>
      </c>
      <c r="Z85" s="4">
        <v>0</v>
      </c>
      <c r="AA85" s="4">
        <v>0</v>
      </c>
      <c r="AB85" s="4">
        <v>62530.559999999998</v>
      </c>
      <c r="AC85" s="4">
        <v>0</v>
      </c>
      <c r="AD85" s="4">
        <v>0</v>
      </c>
      <c r="AE85" s="4">
        <v>0</v>
      </c>
      <c r="AG85" s="7">
        <f t="shared" si="2"/>
        <v>22283384.651942398</v>
      </c>
    </row>
    <row r="86" spans="2:33">
      <c r="B86" s="46" t="s">
        <v>507</v>
      </c>
      <c r="C86" s="4">
        <v>1167927.3340525972</v>
      </c>
      <c r="D86" s="4">
        <v>0</v>
      </c>
      <c r="E86" s="4">
        <v>1508359.1057927231</v>
      </c>
      <c r="F86" s="4">
        <v>6230178.9152308125</v>
      </c>
      <c r="G86" s="4"/>
      <c r="H86" s="4"/>
      <c r="I86" s="4"/>
      <c r="J86" s="4"/>
      <c r="L86" s="4"/>
      <c r="M86" s="4"/>
      <c r="O86" s="4">
        <v>0</v>
      </c>
      <c r="P86" s="4">
        <v>0</v>
      </c>
      <c r="Q86" s="4">
        <v>0</v>
      </c>
      <c r="R86" s="4">
        <v>0</v>
      </c>
      <c r="S86" s="4">
        <v>0</v>
      </c>
      <c r="T86" s="4">
        <v>0</v>
      </c>
      <c r="U86" s="4">
        <v>0</v>
      </c>
      <c r="V86" s="4">
        <v>0</v>
      </c>
      <c r="X86" s="4">
        <v>0</v>
      </c>
      <c r="Z86" s="4">
        <v>0</v>
      </c>
      <c r="AA86" s="4">
        <v>500348.94772372092</v>
      </c>
      <c r="AB86" s="4">
        <v>62530.559999999998</v>
      </c>
      <c r="AC86" s="4">
        <v>0</v>
      </c>
      <c r="AD86" s="4">
        <v>0</v>
      </c>
      <c r="AE86" s="4">
        <v>0</v>
      </c>
      <c r="AG86" s="7">
        <f t="shared" si="2"/>
        <v>9469344.8627998531</v>
      </c>
    </row>
    <row r="87" spans="2:33">
      <c r="B87" s="46" t="s">
        <v>508</v>
      </c>
      <c r="C87" s="4">
        <v>1143385.5641435301</v>
      </c>
      <c r="D87" s="4">
        <v>0</v>
      </c>
      <c r="E87" s="4">
        <v>1516649.7158095136</v>
      </c>
      <c r="F87" s="4">
        <v>17355748.052220173</v>
      </c>
      <c r="G87" s="4"/>
      <c r="H87" s="4"/>
      <c r="I87" s="4"/>
      <c r="J87" s="4"/>
      <c r="L87" s="4"/>
      <c r="M87" s="4"/>
      <c r="O87" s="4">
        <v>0</v>
      </c>
      <c r="P87" s="4">
        <v>0</v>
      </c>
      <c r="Q87" s="4">
        <v>0</v>
      </c>
      <c r="R87" s="4">
        <v>0</v>
      </c>
      <c r="S87" s="4">
        <v>0</v>
      </c>
      <c r="T87" s="4">
        <v>0</v>
      </c>
      <c r="U87" s="4">
        <v>0</v>
      </c>
      <c r="V87" s="4">
        <v>0</v>
      </c>
      <c r="X87" s="4">
        <v>3059675.9484157143</v>
      </c>
      <c r="Z87" s="4">
        <v>0</v>
      </c>
      <c r="AA87" s="4">
        <v>0</v>
      </c>
      <c r="AB87" s="4">
        <v>62530.559999999998</v>
      </c>
      <c r="AC87" s="4">
        <v>0</v>
      </c>
      <c r="AD87" s="4">
        <v>0</v>
      </c>
      <c r="AE87" s="4">
        <v>0</v>
      </c>
      <c r="AG87" s="7">
        <f t="shared" si="2"/>
        <v>23137989.840588931</v>
      </c>
    </row>
    <row r="88" spans="2:33">
      <c r="B88" s="46" t="s">
        <v>509</v>
      </c>
      <c r="C88" s="4">
        <v>574842.0475626227</v>
      </c>
      <c r="D88" s="4">
        <v>0</v>
      </c>
      <c r="E88" s="4">
        <v>1517492.8286925771</v>
      </c>
      <c r="F88" s="4">
        <v>0</v>
      </c>
      <c r="G88" s="4"/>
      <c r="H88" s="4"/>
      <c r="I88" s="4"/>
      <c r="J88" s="4"/>
      <c r="L88" s="4"/>
      <c r="M88" s="4"/>
      <c r="O88" s="4">
        <v>0</v>
      </c>
      <c r="P88" s="4">
        <v>0</v>
      </c>
      <c r="Q88" s="4">
        <v>0</v>
      </c>
      <c r="R88" s="4">
        <v>0</v>
      </c>
      <c r="S88" s="4">
        <v>0</v>
      </c>
      <c r="T88" s="4">
        <v>0</v>
      </c>
      <c r="U88" s="4">
        <v>0</v>
      </c>
      <c r="V88" s="4">
        <v>0</v>
      </c>
      <c r="X88" s="4">
        <v>0</v>
      </c>
      <c r="Z88" s="4">
        <v>0</v>
      </c>
      <c r="AA88" s="4">
        <v>0</v>
      </c>
      <c r="AB88" s="4">
        <v>30585.599999999999</v>
      </c>
      <c r="AC88" s="4">
        <v>0</v>
      </c>
      <c r="AD88" s="4">
        <v>0</v>
      </c>
      <c r="AE88" s="4">
        <v>0</v>
      </c>
      <c r="AG88" s="7">
        <f t="shared" si="2"/>
        <v>2122920.4762551999</v>
      </c>
    </row>
    <row r="89" spans="2:33">
      <c r="B89" s="46" t="s">
        <v>510</v>
      </c>
      <c r="C89" s="4">
        <v>39344.832703796848</v>
      </c>
      <c r="D89" s="4">
        <v>0</v>
      </c>
      <c r="E89" s="4">
        <v>0</v>
      </c>
      <c r="F89" s="4">
        <v>17512386.147895928</v>
      </c>
      <c r="G89" s="4"/>
      <c r="H89" s="4"/>
      <c r="I89" s="4"/>
      <c r="J89" s="4"/>
      <c r="L89" s="4"/>
      <c r="M89" s="4"/>
      <c r="O89" s="4">
        <v>0</v>
      </c>
      <c r="P89" s="4">
        <v>0</v>
      </c>
      <c r="Q89" s="4">
        <v>0</v>
      </c>
      <c r="R89" s="4">
        <v>0</v>
      </c>
      <c r="S89" s="4">
        <v>0</v>
      </c>
      <c r="T89" s="4">
        <v>0</v>
      </c>
      <c r="U89" s="4">
        <v>0</v>
      </c>
      <c r="V89" s="4">
        <v>0</v>
      </c>
      <c r="X89" s="4">
        <v>0</v>
      </c>
      <c r="Z89" s="4">
        <v>0</v>
      </c>
      <c r="AA89" s="4">
        <v>0</v>
      </c>
      <c r="AB89" s="4">
        <v>64273</v>
      </c>
      <c r="AC89" s="4">
        <v>0</v>
      </c>
      <c r="AD89" s="4">
        <v>0</v>
      </c>
      <c r="AE89" s="4">
        <v>0</v>
      </c>
      <c r="AG89" s="7">
        <f t="shared" si="2"/>
        <v>17616003.980599724</v>
      </c>
    </row>
    <row r="90" spans="2:33">
      <c r="B90" s="46" t="s">
        <v>511</v>
      </c>
      <c r="C90" s="4">
        <v>777726.51593577885</v>
      </c>
      <c r="D90" s="4">
        <v>0</v>
      </c>
      <c r="E90" s="4">
        <v>1520303.2049694553</v>
      </c>
      <c r="F90" s="4">
        <v>6279513.2379173152</v>
      </c>
      <c r="G90" s="4"/>
      <c r="H90" s="4"/>
      <c r="I90" s="4"/>
      <c r="J90" s="4"/>
      <c r="L90" s="4"/>
      <c r="M90" s="4"/>
      <c r="O90" s="4">
        <v>0</v>
      </c>
      <c r="P90" s="4">
        <v>0</v>
      </c>
      <c r="Q90" s="4">
        <v>0</v>
      </c>
      <c r="R90" s="4">
        <v>0</v>
      </c>
      <c r="S90" s="4">
        <v>0</v>
      </c>
      <c r="T90" s="4">
        <v>0</v>
      </c>
      <c r="U90" s="4">
        <v>0</v>
      </c>
      <c r="V90" s="4">
        <v>0</v>
      </c>
      <c r="X90" s="4">
        <v>0</v>
      </c>
      <c r="Z90" s="4">
        <v>0</v>
      </c>
      <c r="AA90" s="4">
        <v>504311.0131441069</v>
      </c>
      <c r="AB90" s="4">
        <v>62530.559999999998</v>
      </c>
      <c r="AC90" s="4">
        <v>0</v>
      </c>
      <c r="AD90" s="4">
        <v>0</v>
      </c>
      <c r="AE90" s="4">
        <v>0</v>
      </c>
      <c r="AG90" s="7">
        <f t="shared" si="2"/>
        <v>9144384.5319666564</v>
      </c>
    </row>
    <row r="91" spans="2:33">
      <c r="B91" s="46" t="s">
        <v>512</v>
      </c>
      <c r="C91" s="4">
        <v>710498.61538413283</v>
      </c>
      <c r="D91" s="4">
        <v>0</v>
      </c>
      <c r="E91" s="4">
        <v>1522129.9495494261</v>
      </c>
      <c r="F91" s="4">
        <v>0</v>
      </c>
      <c r="G91" s="4"/>
      <c r="H91" s="4"/>
      <c r="I91" s="4"/>
      <c r="J91" s="4"/>
      <c r="L91" s="4"/>
      <c r="M91" s="4"/>
      <c r="O91" s="4">
        <v>0</v>
      </c>
      <c r="P91" s="4">
        <v>0</v>
      </c>
      <c r="Q91" s="4">
        <v>0</v>
      </c>
      <c r="R91" s="4">
        <v>0</v>
      </c>
      <c r="S91" s="4">
        <v>0</v>
      </c>
      <c r="T91" s="4">
        <v>0</v>
      </c>
      <c r="U91" s="4">
        <v>0</v>
      </c>
      <c r="V91" s="4">
        <v>0</v>
      </c>
      <c r="X91" s="4">
        <v>0</v>
      </c>
      <c r="Z91" s="4">
        <v>0</v>
      </c>
      <c r="AA91" s="4">
        <v>0</v>
      </c>
      <c r="AB91" s="4">
        <v>30585.599999999999</v>
      </c>
      <c r="AC91" s="4">
        <v>0</v>
      </c>
      <c r="AD91" s="4">
        <v>0</v>
      </c>
      <c r="AE91" s="4">
        <v>0</v>
      </c>
      <c r="AG91" s="7">
        <f t="shared" si="2"/>
        <v>2263214.164933559</v>
      </c>
    </row>
    <row r="92" spans="2:33">
      <c r="B92" s="46" t="s">
        <v>513</v>
      </c>
      <c r="C92" s="4">
        <v>672096.22037044272</v>
      </c>
      <c r="D92" s="4">
        <v>0</v>
      </c>
      <c r="E92" s="4">
        <v>1526345.5139647434</v>
      </c>
      <c r="F92" s="4">
        <v>0</v>
      </c>
      <c r="G92" s="4"/>
      <c r="H92" s="4"/>
      <c r="I92" s="4"/>
      <c r="J92" s="4"/>
      <c r="L92" s="4"/>
      <c r="M92" s="4"/>
      <c r="O92" s="4">
        <v>0</v>
      </c>
      <c r="P92" s="4">
        <v>0</v>
      </c>
      <c r="Q92" s="4">
        <v>0</v>
      </c>
      <c r="R92" s="4">
        <v>0</v>
      </c>
      <c r="S92" s="4">
        <v>0</v>
      </c>
      <c r="T92" s="4">
        <v>0</v>
      </c>
      <c r="U92" s="4">
        <v>0</v>
      </c>
      <c r="V92" s="4">
        <v>0</v>
      </c>
      <c r="X92" s="4">
        <v>0</v>
      </c>
      <c r="Z92" s="4">
        <v>0</v>
      </c>
      <c r="AA92" s="4">
        <v>0</v>
      </c>
      <c r="AB92" s="4">
        <v>30585.599999999999</v>
      </c>
      <c r="AC92" s="4">
        <v>0</v>
      </c>
      <c r="AD92" s="4">
        <v>0</v>
      </c>
      <c r="AE92" s="4">
        <v>0</v>
      </c>
      <c r="AG92" s="7">
        <f t="shared" si="2"/>
        <v>2229027.3343351861</v>
      </c>
    </row>
    <row r="93" spans="2:33">
      <c r="B93" s="46" t="s">
        <v>514</v>
      </c>
      <c r="C93" s="4">
        <v>963272.26037758915</v>
      </c>
      <c r="D93" s="4">
        <v>0</v>
      </c>
      <c r="E93" s="4">
        <v>1530561.0783800606</v>
      </c>
      <c r="F93" s="4">
        <v>0</v>
      </c>
      <c r="G93" s="4"/>
      <c r="H93" s="4"/>
      <c r="I93" s="4"/>
      <c r="J93" s="4"/>
      <c r="L93" s="4"/>
      <c r="M93" s="4"/>
      <c r="O93" s="4">
        <v>0</v>
      </c>
      <c r="P93" s="4">
        <v>0</v>
      </c>
      <c r="Q93" s="4">
        <v>0</v>
      </c>
      <c r="R93" s="4">
        <v>0</v>
      </c>
      <c r="S93" s="4">
        <v>0</v>
      </c>
      <c r="T93" s="4">
        <v>0</v>
      </c>
      <c r="U93" s="4">
        <v>0</v>
      </c>
      <c r="V93" s="4">
        <v>0</v>
      </c>
      <c r="X93" s="4">
        <v>0</v>
      </c>
      <c r="Z93" s="4">
        <v>0</v>
      </c>
      <c r="AA93" s="4">
        <v>0</v>
      </c>
      <c r="AB93" s="4">
        <v>30585.599999999999</v>
      </c>
      <c r="AC93" s="4">
        <v>0</v>
      </c>
      <c r="AD93" s="4">
        <v>0</v>
      </c>
      <c r="AE93" s="4">
        <v>0</v>
      </c>
      <c r="AG93" s="7">
        <f t="shared" si="2"/>
        <v>2524418.9387576501</v>
      </c>
    </row>
    <row r="94" spans="2:33">
      <c r="B94" s="46" t="s">
        <v>515</v>
      </c>
      <c r="C94" s="4">
        <v>732918.15854771691</v>
      </c>
      <c r="D94" s="4">
        <v>0</v>
      </c>
      <c r="E94" s="4">
        <v>1530561.0783800606</v>
      </c>
      <c r="F94" s="4">
        <v>0</v>
      </c>
      <c r="G94" s="4"/>
      <c r="H94" s="4"/>
      <c r="I94" s="4"/>
      <c r="J94" s="4"/>
      <c r="L94" s="4"/>
      <c r="M94" s="4"/>
      <c r="O94" s="4">
        <v>0</v>
      </c>
      <c r="P94" s="4">
        <v>0</v>
      </c>
      <c r="Q94" s="4">
        <v>0</v>
      </c>
      <c r="R94" s="4">
        <v>0</v>
      </c>
      <c r="S94" s="4">
        <v>0</v>
      </c>
      <c r="T94" s="4">
        <v>0</v>
      </c>
      <c r="U94" s="4">
        <v>0</v>
      </c>
      <c r="V94" s="4">
        <v>0</v>
      </c>
      <c r="X94" s="4">
        <v>0</v>
      </c>
      <c r="Z94" s="4">
        <v>0</v>
      </c>
      <c r="AA94" s="4">
        <v>0</v>
      </c>
      <c r="AB94" s="4">
        <v>30585.599999999999</v>
      </c>
      <c r="AC94" s="4">
        <v>0</v>
      </c>
      <c r="AD94" s="4">
        <v>0</v>
      </c>
      <c r="AE94" s="4">
        <v>0</v>
      </c>
      <c r="AG94" s="7">
        <f t="shared" si="2"/>
        <v>2294064.8369277776</v>
      </c>
    </row>
    <row r="95" spans="2:33">
      <c r="B95" s="46" t="s">
        <v>516</v>
      </c>
      <c r="C95" s="4">
        <v>728869.78883916256</v>
      </c>
      <c r="D95" s="4">
        <v>0</v>
      </c>
      <c r="E95" s="4">
        <v>1534917.1616092217</v>
      </c>
      <c r="F95" s="4">
        <v>0</v>
      </c>
      <c r="G95" s="4"/>
      <c r="H95" s="4"/>
      <c r="I95" s="4"/>
      <c r="J95" s="4"/>
      <c r="L95" s="4"/>
      <c r="M95" s="4"/>
      <c r="O95" s="4">
        <v>0</v>
      </c>
      <c r="P95" s="4">
        <v>0</v>
      </c>
      <c r="Q95" s="4">
        <v>0</v>
      </c>
      <c r="R95" s="4">
        <v>0</v>
      </c>
      <c r="S95" s="4">
        <v>0</v>
      </c>
      <c r="T95" s="4">
        <v>0</v>
      </c>
      <c r="U95" s="4">
        <v>0</v>
      </c>
      <c r="V95" s="4">
        <v>0</v>
      </c>
      <c r="X95" s="4">
        <v>0</v>
      </c>
      <c r="Z95" s="4">
        <v>0</v>
      </c>
      <c r="AA95" s="4">
        <v>0</v>
      </c>
      <c r="AB95" s="4">
        <v>30585.599999999999</v>
      </c>
      <c r="AC95" s="4">
        <v>0</v>
      </c>
      <c r="AD95" s="4">
        <v>0</v>
      </c>
      <c r="AE95" s="4">
        <v>0</v>
      </c>
      <c r="AG95" s="7">
        <f t="shared" si="2"/>
        <v>2294372.5504483846</v>
      </c>
    </row>
    <row r="96" spans="2:33">
      <c r="B96" s="46" t="s">
        <v>517</v>
      </c>
      <c r="C96" s="4">
        <v>745051.67255277443</v>
      </c>
      <c r="D96" s="4">
        <v>0</v>
      </c>
      <c r="E96" s="4">
        <v>1530561.0783800606</v>
      </c>
      <c r="F96" s="4">
        <v>0</v>
      </c>
      <c r="G96" s="4"/>
      <c r="H96" s="4"/>
      <c r="I96" s="4"/>
      <c r="J96" s="4"/>
      <c r="L96" s="4"/>
      <c r="M96" s="4"/>
      <c r="O96" s="4">
        <v>0</v>
      </c>
      <c r="P96" s="4">
        <v>0</v>
      </c>
      <c r="Q96" s="4">
        <v>0</v>
      </c>
      <c r="R96" s="4">
        <v>0</v>
      </c>
      <c r="S96" s="4">
        <v>0</v>
      </c>
      <c r="T96" s="4">
        <v>0</v>
      </c>
      <c r="U96" s="4">
        <v>0</v>
      </c>
      <c r="V96" s="4">
        <v>0</v>
      </c>
      <c r="X96" s="4">
        <v>0</v>
      </c>
      <c r="Z96" s="4">
        <v>0</v>
      </c>
      <c r="AA96" s="4">
        <v>0</v>
      </c>
      <c r="AB96" s="4">
        <v>30585.599999999999</v>
      </c>
      <c r="AC96" s="4">
        <v>0</v>
      </c>
      <c r="AD96" s="4">
        <v>0</v>
      </c>
      <c r="AE96" s="4">
        <v>0</v>
      </c>
      <c r="AG96" s="7">
        <f t="shared" si="2"/>
        <v>2306198.3509328351</v>
      </c>
    </row>
    <row r="97" spans="2:33">
      <c r="B97" s="46" t="s">
        <v>518</v>
      </c>
      <c r="C97" s="4">
        <v>979006.66015664442</v>
      </c>
      <c r="D97" s="4">
        <v>0</v>
      </c>
      <c r="E97" s="4">
        <v>1543207.7716260124</v>
      </c>
      <c r="F97" s="4">
        <v>6374119.0567161376</v>
      </c>
      <c r="G97" s="4"/>
      <c r="H97" s="4"/>
      <c r="I97" s="4"/>
      <c r="J97" s="4"/>
      <c r="L97" s="4"/>
      <c r="M97" s="4"/>
      <c r="O97" s="4">
        <v>0</v>
      </c>
      <c r="P97" s="4">
        <v>0</v>
      </c>
      <c r="Q97" s="4">
        <v>0</v>
      </c>
      <c r="R97" s="4">
        <v>0</v>
      </c>
      <c r="S97" s="4">
        <v>0</v>
      </c>
      <c r="T97" s="4">
        <v>0</v>
      </c>
      <c r="U97" s="4">
        <v>0</v>
      </c>
      <c r="V97" s="4">
        <v>0</v>
      </c>
      <c r="X97" s="4">
        <v>2077962.8124894609</v>
      </c>
      <c r="Z97" s="4">
        <v>0</v>
      </c>
      <c r="AA97" s="4">
        <v>506563.83333333331</v>
      </c>
      <c r="AB97" s="4">
        <v>62530.559999999998</v>
      </c>
      <c r="AC97" s="4">
        <v>0</v>
      </c>
      <c r="AD97" s="4">
        <v>0</v>
      </c>
      <c r="AE97" s="4">
        <v>0</v>
      </c>
      <c r="AG97" s="7">
        <f t="shared" si="2"/>
        <v>11543390.69432159</v>
      </c>
    </row>
    <row r="98" spans="2:33">
      <c r="B98" s="46" t="s">
        <v>519</v>
      </c>
      <c r="C98" s="4">
        <v>1169228.2821696503</v>
      </c>
      <c r="D98" s="4">
        <v>0</v>
      </c>
      <c r="E98" s="4">
        <v>1538851.6883968511</v>
      </c>
      <c r="F98" s="4">
        <v>6356126.5390304718</v>
      </c>
      <c r="G98" s="4"/>
      <c r="H98" s="4"/>
      <c r="I98" s="4"/>
      <c r="J98" s="4"/>
      <c r="L98" s="4"/>
      <c r="M98" s="4"/>
      <c r="O98" s="4">
        <v>0</v>
      </c>
      <c r="P98" s="4">
        <v>0</v>
      </c>
      <c r="Q98" s="4">
        <v>0</v>
      </c>
      <c r="R98" s="4">
        <v>0</v>
      </c>
      <c r="S98" s="4">
        <v>0</v>
      </c>
      <c r="T98" s="4">
        <v>0</v>
      </c>
      <c r="U98" s="4">
        <v>0</v>
      </c>
      <c r="V98" s="4">
        <v>0</v>
      </c>
      <c r="X98" s="4">
        <v>2072097.251723934</v>
      </c>
      <c r="Z98" s="4">
        <v>0</v>
      </c>
      <c r="AA98" s="4">
        <v>510463.86767929461</v>
      </c>
      <c r="AB98" s="4">
        <v>62530.559999999998</v>
      </c>
      <c r="AC98" s="4">
        <v>0</v>
      </c>
      <c r="AD98" s="4">
        <v>0</v>
      </c>
      <c r="AE98" s="4">
        <v>0</v>
      </c>
      <c r="AG98" s="7">
        <f t="shared" si="2"/>
        <v>11709298.189000202</v>
      </c>
    </row>
    <row r="99" spans="2:33">
      <c r="B99" s="46" t="s">
        <v>520</v>
      </c>
      <c r="C99" s="4">
        <v>1039082.9299774815</v>
      </c>
      <c r="D99" s="4">
        <v>0</v>
      </c>
      <c r="E99" s="4">
        <v>1538851.6883968511</v>
      </c>
      <c r="F99" s="4">
        <v>6356126.5390304718</v>
      </c>
      <c r="G99" s="4"/>
      <c r="H99" s="4"/>
      <c r="I99" s="4"/>
      <c r="J99" s="4"/>
      <c r="L99" s="4"/>
      <c r="M99" s="4"/>
      <c r="O99" s="4">
        <v>0</v>
      </c>
      <c r="P99" s="4">
        <v>0</v>
      </c>
      <c r="Q99" s="4">
        <v>0</v>
      </c>
      <c r="R99" s="4">
        <v>0</v>
      </c>
      <c r="S99" s="4">
        <v>0</v>
      </c>
      <c r="T99" s="4">
        <v>0</v>
      </c>
      <c r="U99" s="4">
        <v>0</v>
      </c>
      <c r="V99" s="4">
        <v>0</v>
      </c>
      <c r="X99" s="4">
        <v>2072097.251723934</v>
      </c>
      <c r="Z99" s="4">
        <v>0</v>
      </c>
      <c r="AA99" s="4">
        <v>510463.86767929461</v>
      </c>
      <c r="AB99" s="4">
        <v>62530.559999999998</v>
      </c>
      <c r="AC99" s="4">
        <v>0</v>
      </c>
      <c r="AD99" s="4">
        <v>0</v>
      </c>
      <c r="AE99" s="4">
        <v>0</v>
      </c>
      <c r="AG99" s="7">
        <f t="shared" si="2"/>
        <v>11579152.836808033</v>
      </c>
    </row>
    <row r="100" spans="2:33">
      <c r="B100" s="46" t="s">
        <v>521</v>
      </c>
      <c r="C100" s="4">
        <v>921555.37979568064</v>
      </c>
      <c r="D100" s="4">
        <v>0</v>
      </c>
      <c r="E100" s="4">
        <v>1543207.7716260124</v>
      </c>
      <c r="F100" s="4">
        <v>6374119.0567161376</v>
      </c>
      <c r="G100" s="4"/>
      <c r="H100" s="4"/>
      <c r="I100" s="4"/>
      <c r="J100" s="4"/>
      <c r="L100" s="4"/>
      <c r="M100" s="4"/>
      <c r="O100" s="4">
        <v>0</v>
      </c>
      <c r="P100" s="4">
        <v>0</v>
      </c>
      <c r="Q100" s="4">
        <v>0</v>
      </c>
      <c r="R100" s="4">
        <v>0</v>
      </c>
      <c r="S100" s="4">
        <v>0</v>
      </c>
      <c r="T100" s="4">
        <v>0</v>
      </c>
      <c r="U100" s="4">
        <v>0</v>
      </c>
      <c r="V100" s="4">
        <v>0</v>
      </c>
      <c r="X100" s="4">
        <v>2077962.8124894609</v>
      </c>
      <c r="Z100" s="4">
        <v>0</v>
      </c>
      <c r="AA100" s="4">
        <v>511908.85624437657</v>
      </c>
      <c r="AB100" s="4">
        <v>62530.559999999998</v>
      </c>
      <c r="AC100" s="4">
        <v>0</v>
      </c>
      <c r="AD100" s="4">
        <v>0</v>
      </c>
      <c r="AE100" s="4">
        <v>0</v>
      </c>
      <c r="AG100" s="7">
        <f t="shared" si="2"/>
        <v>11491284.436871668</v>
      </c>
    </row>
    <row r="101" spans="2:33">
      <c r="B101" s="46" t="s">
        <v>522</v>
      </c>
      <c r="C101" s="4">
        <v>1270922.9183457561</v>
      </c>
      <c r="D101" s="4">
        <v>0</v>
      </c>
      <c r="E101" s="4">
        <v>1538851.6883968511</v>
      </c>
      <c r="F101" s="4">
        <v>6356126.5390304718</v>
      </c>
      <c r="G101" s="4"/>
      <c r="H101" s="4"/>
      <c r="I101" s="4"/>
      <c r="J101" s="4"/>
      <c r="L101" s="4"/>
      <c r="M101" s="4"/>
      <c r="O101" s="4">
        <v>0</v>
      </c>
      <c r="P101" s="4">
        <v>0</v>
      </c>
      <c r="Q101" s="4">
        <v>0</v>
      </c>
      <c r="R101" s="4">
        <v>0</v>
      </c>
      <c r="S101" s="4">
        <v>0</v>
      </c>
      <c r="T101" s="4">
        <v>0</v>
      </c>
      <c r="U101" s="4">
        <v>0</v>
      </c>
      <c r="V101" s="4">
        <v>0</v>
      </c>
      <c r="X101" s="4">
        <v>2072097.251723934</v>
      </c>
      <c r="Z101" s="4">
        <v>0</v>
      </c>
      <c r="AA101" s="4">
        <v>510463.86767929461</v>
      </c>
      <c r="AB101" s="4">
        <v>62530.559999999998</v>
      </c>
      <c r="AC101" s="4">
        <v>0</v>
      </c>
      <c r="AD101" s="4">
        <v>0</v>
      </c>
      <c r="AE101" s="4">
        <v>0</v>
      </c>
      <c r="AG101" s="7">
        <f t="shared" si="2"/>
        <v>11810992.825176308</v>
      </c>
    </row>
    <row r="102" spans="2:33">
      <c r="B102" s="46" t="s">
        <v>523</v>
      </c>
      <c r="C102" s="4">
        <v>735259.11947744526</v>
      </c>
      <c r="D102" s="4">
        <v>0</v>
      </c>
      <c r="E102" s="4">
        <v>0</v>
      </c>
      <c r="F102" s="4">
        <v>13254770.814510358</v>
      </c>
      <c r="G102" s="4"/>
      <c r="H102" s="4"/>
      <c r="I102" s="4"/>
      <c r="J102" s="4"/>
      <c r="L102" s="4"/>
      <c r="M102" s="4"/>
      <c r="O102" s="4">
        <v>0</v>
      </c>
      <c r="P102" s="4">
        <v>0</v>
      </c>
      <c r="Q102" s="4">
        <v>0</v>
      </c>
      <c r="R102" s="4">
        <v>0</v>
      </c>
      <c r="S102" s="4">
        <v>0</v>
      </c>
      <c r="T102" s="4">
        <v>0</v>
      </c>
      <c r="U102" s="4">
        <v>0</v>
      </c>
      <c r="V102" s="4">
        <v>0</v>
      </c>
      <c r="X102" s="4">
        <v>2008711.3531287229</v>
      </c>
      <c r="Z102" s="4">
        <v>0</v>
      </c>
      <c r="AA102" s="4">
        <v>739501.53913219867</v>
      </c>
      <c r="AB102" s="4">
        <v>62530.559999999998</v>
      </c>
      <c r="AC102" s="4">
        <v>0</v>
      </c>
      <c r="AD102" s="4">
        <v>0</v>
      </c>
      <c r="AE102" s="4">
        <v>0</v>
      </c>
      <c r="AG102" s="7">
        <f t="shared" si="2"/>
        <v>16800773.386248726</v>
      </c>
    </row>
    <row r="103" spans="2:33">
      <c r="B103" s="46" t="s">
        <v>524</v>
      </c>
      <c r="C103" s="4">
        <v>908245.02767781669</v>
      </c>
      <c r="D103" s="4">
        <v>0</v>
      </c>
      <c r="E103" s="4">
        <v>1538851.6883968511</v>
      </c>
      <c r="F103" s="4">
        <v>6356126.5390304718</v>
      </c>
      <c r="G103" s="4"/>
      <c r="H103" s="4"/>
      <c r="I103" s="4"/>
      <c r="J103" s="4"/>
      <c r="L103" s="4"/>
      <c r="M103" s="4"/>
      <c r="O103" s="4">
        <v>0</v>
      </c>
      <c r="P103" s="4">
        <v>0</v>
      </c>
      <c r="Q103" s="4">
        <v>0</v>
      </c>
      <c r="R103" s="4">
        <v>0</v>
      </c>
      <c r="S103" s="4">
        <v>0</v>
      </c>
      <c r="T103" s="4">
        <v>0</v>
      </c>
      <c r="U103" s="4">
        <v>0</v>
      </c>
      <c r="V103" s="4">
        <v>0</v>
      </c>
      <c r="X103" s="4">
        <v>2072097.251723934</v>
      </c>
      <c r="Z103" s="4">
        <v>0</v>
      </c>
      <c r="AA103" s="4">
        <v>510463.86767929461</v>
      </c>
      <c r="AB103" s="4">
        <v>62530.559999999998</v>
      </c>
      <c r="AC103" s="4">
        <v>0</v>
      </c>
      <c r="AD103" s="4">
        <v>0</v>
      </c>
      <c r="AE103" s="4">
        <v>0</v>
      </c>
      <c r="AG103" s="7">
        <f t="shared" si="2"/>
        <v>11448314.934508368</v>
      </c>
    </row>
    <row r="104" spans="2:33">
      <c r="B104" s="46" t="s">
        <v>539</v>
      </c>
      <c r="C104" s="4">
        <v>728858.81017934706</v>
      </c>
      <c r="D104" s="4">
        <v>0</v>
      </c>
      <c r="E104" s="4">
        <v>3174577.4941884694</v>
      </c>
      <c r="F104" s="4">
        <v>18164104.271095764</v>
      </c>
      <c r="G104" s="4">
        <v>0</v>
      </c>
      <c r="H104" s="4">
        <v>0</v>
      </c>
      <c r="I104" s="4">
        <v>0</v>
      </c>
      <c r="J104" s="4"/>
      <c r="L104" s="4"/>
      <c r="M104" s="4"/>
      <c r="O104" s="4">
        <v>0</v>
      </c>
      <c r="P104" s="4">
        <v>0</v>
      </c>
      <c r="Q104" s="4">
        <v>0</v>
      </c>
      <c r="R104" s="4">
        <v>0</v>
      </c>
      <c r="S104" s="4">
        <v>0</v>
      </c>
      <c r="T104" s="4">
        <v>0</v>
      </c>
      <c r="U104" s="4">
        <v>0</v>
      </c>
      <c r="V104" s="4">
        <v>0</v>
      </c>
      <c r="X104" s="4">
        <v>2137318.804239498</v>
      </c>
      <c r="Z104" s="4">
        <v>0</v>
      </c>
      <c r="AA104" s="4">
        <v>0</v>
      </c>
      <c r="AB104" s="4">
        <v>62530.559999999998</v>
      </c>
      <c r="AC104" s="4">
        <v>0</v>
      </c>
      <c r="AD104" s="4">
        <v>0</v>
      </c>
      <c r="AE104" s="4">
        <v>0</v>
      </c>
      <c r="AG104" s="7">
        <f t="shared" si="2"/>
        <v>24267389.939703077</v>
      </c>
    </row>
    <row r="105" spans="2:33">
      <c r="B105" s="46" t="s">
        <v>540</v>
      </c>
      <c r="C105" s="4">
        <v>3371902.1210803064</v>
      </c>
      <c r="D105" s="4">
        <v>0</v>
      </c>
      <c r="E105" s="4">
        <v>6352120.1372572947</v>
      </c>
      <c r="F105" s="4">
        <v>19337228.351844735</v>
      </c>
      <c r="G105" s="4">
        <v>0</v>
      </c>
      <c r="H105" s="4">
        <v>0</v>
      </c>
      <c r="I105" s="4">
        <v>0</v>
      </c>
      <c r="J105" s="4"/>
      <c r="L105" s="4"/>
      <c r="M105" s="4"/>
      <c r="O105" s="4">
        <v>0</v>
      </c>
      <c r="P105" s="4">
        <v>0</v>
      </c>
      <c r="Q105" s="4">
        <v>79000</v>
      </c>
      <c r="R105" s="4">
        <v>0</v>
      </c>
      <c r="S105" s="4">
        <v>0</v>
      </c>
      <c r="T105" s="4">
        <v>0</v>
      </c>
      <c r="U105" s="4">
        <v>0</v>
      </c>
      <c r="V105" s="4">
        <v>0</v>
      </c>
      <c r="X105" s="4">
        <v>2138316.9635962872</v>
      </c>
      <c r="Z105" s="4">
        <v>0</v>
      </c>
      <c r="AA105" s="4">
        <v>8692181.2432250008</v>
      </c>
      <c r="AB105" s="4">
        <v>62530.559999999998</v>
      </c>
      <c r="AC105" s="4">
        <v>0</v>
      </c>
      <c r="AD105" s="4">
        <v>0</v>
      </c>
      <c r="AE105" s="4">
        <v>0</v>
      </c>
      <c r="AG105" s="7">
        <f t="shared" si="2"/>
        <v>40033279.377003625</v>
      </c>
    </row>
    <row r="106" spans="2:33">
      <c r="B106" s="46" t="s">
        <v>541</v>
      </c>
      <c r="C106" s="4">
        <v>1706453.1973516205</v>
      </c>
      <c r="D106" s="4">
        <v>0</v>
      </c>
      <c r="E106" s="4">
        <v>6352120.1372572947</v>
      </c>
      <c r="F106" s="4">
        <v>19337228.351844735</v>
      </c>
      <c r="G106" s="4">
        <v>0</v>
      </c>
      <c r="H106" s="4">
        <v>0</v>
      </c>
      <c r="I106" s="4">
        <v>0</v>
      </c>
      <c r="J106" s="4"/>
      <c r="L106" s="4"/>
      <c r="M106" s="4"/>
      <c r="O106" s="4">
        <v>0</v>
      </c>
      <c r="P106" s="4">
        <v>0</v>
      </c>
      <c r="Q106" s="4">
        <v>79000</v>
      </c>
      <c r="R106" s="4">
        <v>0</v>
      </c>
      <c r="S106" s="4">
        <v>0</v>
      </c>
      <c r="T106" s="4">
        <v>0</v>
      </c>
      <c r="U106" s="4">
        <v>0</v>
      </c>
      <c r="V106" s="4">
        <v>0</v>
      </c>
      <c r="X106" s="4">
        <v>2138316.9635962872</v>
      </c>
      <c r="Z106" s="4">
        <v>0</v>
      </c>
      <c r="AA106" s="4">
        <v>7384017.9290992934</v>
      </c>
      <c r="AB106" s="4">
        <v>62530.559999999998</v>
      </c>
      <c r="AC106" s="4">
        <v>0</v>
      </c>
      <c r="AD106" s="4">
        <v>0</v>
      </c>
      <c r="AE106" s="4">
        <v>0</v>
      </c>
      <c r="AG106" s="7">
        <f t="shared" si="2"/>
        <v>37059667.139149234</v>
      </c>
    </row>
    <row r="107" spans="2:33">
      <c r="B107" s="46" t="s">
        <v>542</v>
      </c>
      <c r="C107" s="4">
        <v>655899.71797821962</v>
      </c>
      <c r="D107" s="4">
        <v>0</v>
      </c>
      <c r="E107" s="4">
        <v>1588400.6779243681</v>
      </c>
      <c r="F107" s="4">
        <v>5228456.3014294254</v>
      </c>
      <c r="G107" s="4">
        <v>0</v>
      </c>
      <c r="H107" s="4">
        <v>0</v>
      </c>
      <c r="I107" s="4">
        <v>0</v>
      </c>
      <c r="J107" s="4"/>
      <c r="L107" s="4"/>
      <c r="M107" s="4"/>
      <c r="O107" s="4">
        <v>0</v>
      </c>
      <c r="P107" s="4">
        <v>0</v>
      </c>
      <c r="Q107" s="4">
        <v>0</v>
      </c>
      <c r="R107" s="4">
        <v>0</v>
      </c>
      <c r="S107" s="4">
        <v>0</v>
      </c>
      <c r="T107" s="4">
        <v>0</v>
      </c>
      <c r="U107" s="4">
        <v>0</v>
      </c>
      <c r="V107" s="4">
        <v>0</v>
      </c>
      <c r="X107" s="4">
        <v>2138816.0432746815</v>
      </c>
      <c r="Z107" s="4">
        <v>0</v>
      </c>
      <c r="AA107" s="4">
        <v>0</v>
      </c>
      <c r="AB107" s="4">
        <v>62530.559999999998</v>
      </c>
      <c r="AC107" s="4">
        <v>0</v>
      </c>
      <c r="AD107" s="4">
        <v>0</v>
      </c>
      <c r="AE107" s="4">
        <v>0</v>
      </c>
      <c r="AG107" s="7">
        <f t="shared" si="2"/>
        <v>9674103.3006066959</v>
      </c>
    </row>
    <row r="108" spans="2:33">
      <c r="B108" s="46" t="s">
        <v>543</v>
      </c>
      <c r="C108" s="4">
        <v>504424.16164924571</v>
      </c>
      <c r="D108" s="4">
        <v>0</v>
      </c>
      <c r="E108" s="4">
        <v>3909559.7487323713</v>
      </c>
      <c r="F108" s="4">
        <v>13012339.254901424</v>
      </c>
      <c r="G108" s="4">
        <v>0</v>
      </c>
      <c r="H108" s="4">
        <v>0</v>
      </c>
      <c r="I108" s="4">
        <v>0</v>
      </c>
      <c r="J108" s="4"/>
      <c r="L108" s="4"/>
      <c r="M108" s="4"/>
      <c r="O108" s="4">
        <v>0</v>
      </c>
      <c r="P108" s="4">
        <v>0</v>
      </c>
      <c r="Q108" s="4">
        <v>0</v>
      </c>
      <c r="R108" s="4">
        <v>0</v>
      </c>
      <c r="S108" s="4">
        <v>0</v>
      </c>
      <c r="T108" s="4">
        <v>0</v>
      </c>
      <c r="U108" s="4">
        <v>0</v>
      </c>
      <c r="V108" s="4">
        <v>0</v>
      </c>
      <c r="X108" s="4">
        <v>1971971.7494827614</v>
      </c>
      <c r="Z108" s="4">
        <v>0</v>
      </c>
      <c r="AA108" s="4">
        <v>725975.95547829161</v>
      </c>
      <c r="AB108" s="4">
        <v>62530.559999999998</v>
      </c>
      <c r="AC108" s="4">
        <v>0</v>
      </c>
      <c r="AD108" s="4">
        <v>0</v>
      </c>
      <c r="AE108" s="4">
        <v>0</v>
      </c>
      <c r="AG108" s="7">
        <f t="shared" si="2"/>
        <v>20186801.430244092</v>
      </c>
    </row>
    <row r="109" spans="2:33">
      <c r="B109" s="46" t="s">
        <v>544</v>
      </c>
      <c r="C109" s="4">
        <v>626717.78588970692</v>
      </c>
      <c r="D109" s="4">
        <v>0</v>
      </c>
      <c r="E109" s="4">
        <v>1954779.8743661856</v>
      </c>
      <c r="F109" s="4">
        <v>3814876.728342412</v>
      </c>
      <c r="G109" s="4">
        <v>0</v>
      </c>
      <c r="H109" s="4">
        <v>0</v>
      </c>
      <c r="I109" s="4">
        <v>0</v>
      </c>
      <c r="J109" s="4"/>
      <c r="L109" s="4"/>
      <c r="M109" s="4"/>
      <c r="O109" s="4">
        <v>0</v>
      </c>
      <c r="P109" s="4">
        <v>0</v>
      </c>
      <c r="Q109" s="4">
        <v>0</v>
      </c>
      <c r="R109" s="4">
        <v>0</v>
      </c>
      <c r="S109" s="4">
        <v>0</v>
      </c>
      <c r="T109" s="4">
        <v>0</v>
      </c>
      <c r="U109" s="4">
        <v>0</v>
      </c>
      <c r="V109" s="4">
        <v>0</v>
      </c>
      <c r="X109" s="4">
        <v>1971971.7494827614</v>
      </c>
      <c r="Z109" s="4">
        <v>0</v>
      </c>
      <c r="AA109" s="4">
        <v>539066.19139073335</v>
      </c>
      <c r="AB109" s="4">
        <v>62530.559999999998</v>
      </c>
      <c r="AC109" s="4">
        <v>0</v>
      </c>
      <c r="AD109" s="4">
        <v>0</v>
      </c>
      <c r="AE109" s="4">
        <v>0</v>
      </c>
      <c r="AG109" s="7">
        <f t="shared" si="2"/>
        <v>8969942.8894717991</v>
      </c>
    </row>
    <row r="110" spans="2:33">
      <c r="B110" s="46" t="s">
        <v>545</v>
      </c>
      <c r="C110" s="4">
        <v>4953.280457597989</v>
      </c>
      <c r="D110" s="4">
        <v>0</v>
      </c>
      <c r="E110" s="4">
        <v>1954779.8743661856</v>
      </c>
      <c r="F110" s="4">
        <v>3814876.728342412</v>
      </c>
      <c r="G110" s="4">
        <v>0</v>
      </c>
      <c r="H110" s="4">
        <v>0</v>
      </c>
      <c r="I110" s="4">
        <v>0</v>
      </c>
      <c r="J110" s="4"/>
      <c r="L110" s="4"/>
      <c r="M110" s="4"/>
      <c r="O110" s="4">
        <v>0</v>
      </c>
      <c r="P110" s="4">
        <v>0</v>
      </c>
      <c r="Q110" s="4">
        <v>0</v>
      </c>
      <c r="R110" s="4">
        <v>0</v>
      </c>
      <c r="S110" s="4">
        <v>0</v>
      </c>
      <c r="T110" s="4">
        <v>0</v>
      </c>
      <c r="U110" s="4">
        <v>0</v>
      </c>
      <c r="V110" s="4">
        <v>0</v>
      </c>
      <c r="X110" s="4">
        <v>1971971.7494827614</v>
      </c>
      <c r="Z110" s="4">
        <v>0</v>
      </c>
      <c r="AA110" s="4">
        <v>0</v>
      </c>
      <c r="AB110" s="4">
        <v>62530.559999999998</v>
      </c>
      <c r="AC110" s="4">
        <v>0</v>
      </c>
      <c r="AD110" s="4">
        <v>0</v>
      </c>
      <c r="AE110" s="4">
        <v>0</v>
      </c>
      <c r="AG110" s="7">
        <f t="shared" si="2"/>
        <v>7809112.1926489566</v>
      </c>
    </row>
    <row r="111" spans="2:33">
      <c r="B111" s="46" t="s">
        <v>546</v>
      </c>
      <c r="C111" s="4">
        <v>711069.52390871197</v>
      </c>
      <c r="D111" s="4">
        <v>0</v>
      </c>
      <c r="E111" s="4">
        <v>3909559.7487323713</v>
      </c>
      <c r="F111" s="4">
        <v>13086621.537655592</v>
      </c>
      <c r="G111" s="4">
        <v>0</v>
      </c>
      <c r="H111" s="4">
        <v>0</v>
      </c>
      <c r="I111" s="4">
        <v>0</v>
      </c>
      <c r="J111" s="4"/>
      <c r="L111" s="4"/>
      <c r="M111" s="4"/>
      <c r="O111" s="4">
        <v>0</v>
      </c>
      <c r="P111" s="4">
        <v>0</v>
      </c>
      <c r="Q111" s="4">
        <v>0</v>
      </c>
      <c r="R111" s="4">
        <v>0</v>
      </c>
      <c r="S111" s="4">
        <v>0</v>
      </c>
      <c r="T111" s="4">
        <v>0</v>
      </c>
      <c r="U111" s="4">
        <v>0</v>
      </c>
      <c r="V111" s="4">
        <v>0</v>
      </c>
      <c r="X111" s="4">
        <v>1971971.7494827614</v>
      </c>
      <c r="Z111" s="4">
        <v>0</v>
      </c>
      <c r="AA111" s="4">
        <v>725975.95547829161</v>
      </c>
      <c r="AB111" s="4">
        <v>62530.559999999998</v>
      </c>
      <c r="AC111" s="4">
        <v>0</v>
      </c>
      <c r="AD111" s="4">
        <v>0</v>
      </c>
      <c r="AE111" s="4">
        <v>0</v>
      </c>
      <c r="AG111" s="7">
        <f t="shared" si="2"/>
        <v>20467729.07525773</v>
      </c>
    </row>
    <row r="112" spans="2:33">
      <c r="B112" s="46" t="s">
        <v>547</v>
      </c>
      <c r="C112" s="4">
        <v>270818.99355492706</v>
      </c>
      <c r="D112" s="4">
        <v>0</v>
      </c>
      <c r="E112" s="4">
        <v>1954779.8743661856</v>
      </c>
      <c r="F112" s="4">
        <v>12225333.41623152</v>
      </c>
      <c r="G112" s="4">
        <v>0</v>
      </c>
      <c r="H112" s="4">
        <v>0</v>
      </c>
      <c r="I112" s="4">
        <v>0</v>
      </c>
      <c r="J112" s="4"/>
      <c r="L112" s="4"/>
      <c r="M112" s="4"/>
      <c r="O112" s="4">
        <v>0</v>
      </c>
      <c r="P112" s="4">
        <v>0</v>
      </c>
      <c r="Q112" s="4">
        <v>0</v>
      </c>
      <c r="R112" s="4">
        <v>0</v>
      </c>
      <c r="S112" s="4">
        <v>0</v>
      </c>
      <c r="T112" s="4">
        <v>0</v>
      </c>
      <c r="U112" s="4">
        <v>0</v>
      </c>
      <c r="V112" s="4">
        <v>0</v>
      </c>
      <c r="X112" s="4">
        <v>1971971.7494827614</v>
      </c>
      <c r="Z112" s="4">
        <v>0</v>
      </c>
      <c r="AA112" s="4">
        <v>725975.95547829161</v>
      </c>
      <c r="AB112" s="4">
        <v>62530.559999999998</v>
      </c>
      <c r="AC112" s="4">
        <v>0</v>
      </c>
      <c r="AD112" s="4">
        <v>0</v>
      </c>
      <c r="AE112" s="4">
        <v>0</v>
      </c>
      <c r="AG112" s="7">
        <f t="shared" si="2"/>
        <v>17211410.549113683</v>
      </c>
    </row>
    <row r="113" spans="2:33">
      <c r="B113" s="46" t="s">
        <v>548</v>
      </c>
      <c r="C113" s="4">
        <v>4953.280457597989</v>
      </c>
      <c r="D113" s="4">
        <v>0</v>
      </c>
      <c r="E113" s="4">
        <v>1954779.8743661856</v>
      </c>
      <c r="F113" s="4">
        <v>3814876.728342412</v>
      </c>
      <c r="G113" s="4">
        <v>0</v>
      </c>
      <c r="H113" s="4">
        <v>0</v>
      </c>
      <c r="I113" s="4">
        <v>0</v>
      </c>
      <c r="J113" s="4"/>
      <c r="L113" s="4"/>
      <c r="M113" s="4"/>
      <c r="O113" s="4">
        <v>0</v>
      </c>
      <c r="P113" s="4">
        <v>0</v>
      </c>
      <c r="Q113" s="4">
        <v>0</v>
      </c>
      <c r="R113" s="4">
        <v>0</v>
      </c>
      <c r="S113" s="4">
        <v>0</v>
      </c>
      <c r="T113" s="4">
        <v>0</v>
      </c>
      <c r="U113" s="4">
        <v>0</v>
      </c>
      <c r="V113" s="4">
        <v>0</v>
      </c>
      <c r="X113" s="4">
        <v>1971971.7494827614</v>
      </c>
      <c r="Z113" s="4">
        <v>0</v>
      </c>
      <c r="AA113" s="4">
        <v>0</v>
      </c>
      <c r="AB113" s="4">
        <v>0</v>
      </c>
      <c r="AC113" s="4">
        <v>0</v>
      </c>
      <c r="AD113" s="4">
        <v>0</v>
      </c>
      <c r="AE113" s="4">
        <v>0</v>
      </c>
      <c r="AG113" s="7">
        <f t="shared" si="2"/>
        <v>7746581.632648957</v>
      </c>
    </row>
    <row r="114" spans="2:33">
      <c r="B114" s="46" t="s">
        <v>549</v>
      </c>
      <c r="C114" s="4">
        <v>668485.12988749589</v>
      </c>
      <c r="D114" s="4">
        <v>0</v>
      </c>
      <c r="E114" s="4">
        <v>1954779.8743661856</v>
      </c>
      <c r="F114" s="4">
        <v>13086621.537655592</v>
      </c>
      <c r="G114" s="4">
        <v>0</v>
      </c>
      <c r="H114" s="4">
        <v>0</v>
      </c>
      <c r="I114" s="4">
        <v>0</v>
      </c>
      <c r="J114" s="4"/>
      <c r="L114" s="4"/>
      <c r="M114" s="4"/>
      <c r="O114" s="4">
        <v>0</v>
      </c>
      <c r="P114" s="4">
        <v>0</v>
      </c>
      <c r="Q114" s="4">
        <v>0</v>
      </c>
      <c r="R114" s="4">
        <v>0</v>
      </c>
      <c r="S114" s="4">
        <v>0</v>
      </c>
      <c r="T114" s="4">
        <v>0</v>
      </c>
      <c r="U114" s="4">
        <v>0</v>
      </c>
      <c r="V114" s="4">
        <v>0</v>
      </c>
      <c r="X114" s="4">
        <v>0</v>
      </c>
      <c r="Z114" s="4">
        <v>0</v>
      </c>
      <c r="AA114" s="4">
        <v>0</v>
      </c>
      <c r="AB114" s="4">
        <v>62530.559999999998</v>
      </c>
      <c r="AC114" s="4">
        <v>0</v>
      </c>
      <c r="AD114" s="4">
        <v>0</v>
      </c>
      <c r="AE114" s="4">
        <v>0</v>
      </c>
      <c r="AG114" s="7">
        <f t="shared" si="2"/>
        <v>15772417.101909274</v>
      </c>
    </row>
    <row r="115" spans="2:33">
      <c r="B115" s="46" t="s">
        <v>550</v>
      </c>
      <c r="C115" s="4">
        <v>584498.38073487324</v>
      </c>
      <c r="D115" s="4">
        <v>0</v>
      </c>
      <c r="E115" s="4">
        <v>0</v>
      </c>
      <c r="F115" s="4">
        <v>3814876.728342412</v>
      </c>
      <c r="G115" s="4">
        <v>0</v>
      </c>
      <c r="H115" s="4">
        <v>0</v>
      </c>
      <c r="I115" s="4">
        <v>0</v>
      </c>
      <c r="J115" s="4"/>
      <c r="L115" s="4"/>
      <c r="M115" s="4"/>
      <c r="O115" s="4">
        <v>0</v>
      </c>
      <c r="P115" s="4">
        <v>0</v>
      </c>
      <c r="Q115" s="4">
        <v>0</v>
      </c>
      <c r="R115" s="4">
        <v>0</v>
      </c>
      <c r="S115" s="4">
        <v>0</v>
      </c>
      <c r="T115" s="4">
        <v>0</v>
      </c>
      <c r="U115" s="4">
        <v>0</v>
      </c>
      <c r="V115" s="4">
        <v>0</v>
      </c>
      <c r="X115" s="4">
        <v>1971971.7494827614</v>
      </c>
      <c r="Z115" s="4">
        <v>0</v>
      </c>
      <c r="AA115" s="4">
        <v>539066.19139073335</v>
      </c>
      <c r="AB115" s="4">
        <v>62530.559999999998</v>
      </c>
      <c r="AC115" s="4">
        <v>0</v>
      </c>
      <c r="AD115" s="4">
        <v>0</v>
      </c>
      <c r="AE115" s="4">
        <v>0</v>
      </c>
      <c r="AG115" s="7">
        <f t="shared" si="2"/>
        <v>6972943.609950779</v>
      </c>
    </row>
    <row r="116" spans="2:33">
      <c r="B116" s="46" t="s">
        <v>551</v>
      </c>
      <c r="C116" s="4">
        <v>437623.43654809019</v>
      </c>
      <c r="D116" s="4">
        <v>0</v>
      </c>
      <c r="E116" s="4">
        <v>0</v>
      </c>
      <c r="F116" s="4">
        <v>3814876.728342412</v>
      </c>
      <c r="G116" s="4">
        <v>0</v>
      </c>
      <c r="H116" s="4">
        <v>0</v>
      </c>
      <c r="I116" s="4">
        <v>0</v>
      </c>
      <c r="J116" s="4"/>
      <c r="L116" s="4"/>
      <c r="M116" s="4"/>
      <c r="O116" s="4">
        <v>0</v>
      </c>
      <c r="P116" s="4">
        <v>0</v>
      </c>
      <c r="Q116" s="4">
        <v>0</v>
      </c>
      <c r="R116" s="4">
        <v>0</v>
      </c>
      <c r="S116" s="4">
        <v>0</v>
      </c>
      <c r="T116" s="4">
        <v>0</v>
      </c>
      <c r="U116" s="4">
        <v>0</v>
      </c>
      <c r="V116" s="4">
        <v>0</v>
      </c>
      <c r="X116" s="4">
        <v>1971971.7494827614</v>
      </c>
      <c r="Z116" s="4">
        <v>0</v>
      </c>
      <c r="AA116" s="4">
        <v>539066.19139073335</v>
      </c>
      <c r="AB116" s="4">
        <v>62530.559999999998</v>
      </c>
      <c r="AC116" s="4">
        <v>0</v>
      </c>
      <c r="AD116" s="4">
        <v>0</v>
      </c>
      <c r="AE116" s="4">
        <v>0</v>
      </c>
      <c r="AG116" s="7">
        <f t="shared" si="2"/>
        <v>6826068.6657639965</v>
      </c>
    </row>
    <row r="117" spans="2:33">
      <c r="B117" s="46" t="s">
        <v>552</v>
      </c>
      <c r="C117" s="4">
        <v>975927.76380251173</v>
      </c>
      <c r="D117" s="4">
        <v>0</v>
      </c>
      <c r="E117" s="4">
        <v>0</v>
      </c>
      <c r="F117" s="4">
        <v>3814876.728342412</v>
      </c>
      <c r="G117" s="4">
        <v>0</v>
      </c>
      <c r="H117" s="4">
        <v>0</v>
      </c>
      <c r="I117" s="4">
        <v>0</v>
      </c>
      <c r="J117" s="4"/>
      <c r="L117" s="4"/>
      <c r="M117" s="4"/>
      <c r="O117" s="4">
        <v>0</v>
      </c>
      <c r="P117" s="4">
        <v>0</v>
      </c>
      <c r="Q117" s="4">
        <v>0</v>
      </c>
      <c r="R117" s="4">
        <v>0</v>
      </c>
      <c r="S117" s="4">
        <v>0</v>
      </c>
      <c r="T117" s="4">
        <v>0</v>
      </c>
      <c r="U117" s="4">
        <v>0</v>
      </c>
      <c r="V117" s="4">
        <v>0</v>
      </c>
      <c r="X117" s="4">
        <v>1971971.7494827614</v>
      </c>
      <c r="Z117" s="4">
        <v>0</v>
      </c>
      <c r="AA117" s="4">
        <v>539066.19139073335</v>
      </c>
      <c r="AB117" s="4">
        <v>0</v>
      </c>
      <c r="AC117" s="4">
        <v>0</v>
      </c>
      <c r="AD117" s="4">
        <v>0</v>
      </c>
      <c r="AE117" s="4">
        <v>0</v>
      </c>
      <c r="AG117" s="7">
        <f t="shared" si="2"/>
        <v>7301842.433018418</v>
      </c>
    </row>
    <row r="118" spans="2:33">
      <c r="B118" s="46" t="s">
        <v>553</v>
      </c>
      <c r="C118" s="4">
        <v>927409.4966832858</v>
      </c>
      <c r="D118" s="4">
        <v>0</v>
      </c>
      <c r="E118" s="4">
        <v>7819119.4974647425</v>
      </c>
      <c r="F118" s="4">
        <v>0</v>
      </c>
      <c r="G118" s="4">
        <v>0</v>
      </c>
      <c r="H118" s="4">
        <v>0</v>
      </c>
      <c r="I118" s="4">
        <v>0</v>
      </c>
      <c r="J118" s="4"/>
      <c r="L118" s="4"/>
      <c r="M118" s="4"/>
      <c r="O118" s="4">
        <v>0</v>
      </c>
      <c r="P118" s="4">
        <v>0</v>
      </c>
      <c r="Q118" s="4">
        <v>0</v>
      </c>
      <c r="R118" s="4">
        <v>0</v>
      </c>
      <c r="S118" s="4">
        <v>0</v>
      </c>
      <c r="T118" s="4">
        <v>0</v>
      </c>
      <c r="U118" s="4">
        <v>0</v>
      </c>
      <c r="V118" s="4">
        <v>0</v>
      </c>
      <c r="X118" s="4">
        <v>1971971.7494827614</v>
      </c>
      <c r="Z118" s="4">
        <v>0</v>
      </c>
      <c r="AA118" s="4">
        <v>725975.95547829161</v>
      </c>
      <c r="AB118" s="4">
        <v>0</v>
      </c>
      <c r="AC118" s="4">
        <v>0</v>
      </c>
      <c r="AD118" s="4">
        <v>0</v>
      </c>
      <c r="AE118" s="4">
        <v>0</v>
      </c>
      <c r="AG118" s="7">
        <f t="shared" si="2"/>
        <v>11444476.699109083</v>
      </c>
    </row>
    <row r="119" spans="2:33">
      <c r="B119" s="46" t="s">
        <v>554</v>
      </c>
      <c r="C119" s="4">
        <v>311101.6123539593</v>
      </c>
      <c r="D119" s="4">
        <v>0</v>
      </c>
      <c r="E119" s="4">
        <v>1954779.8743661856</v>
      </c>
      <c r="F119" s="4">
        <v>0</v>
      </c>
      <c r="G119" s="4">
        <v>0</v>
      </c>
      <c r="H119" s="4">
        <v>0</v>
      </c>
      <c r="I119" s="4">
        <v>0</v>
      </c>
      <c r="J119" s="4"/>
      <c r="L119" s="4"/>
      <c r="M119" s="4"/>
      <c r="O119" s="4">
        <v>0</v>
      </c>
      <c r="P119" s="4">
        <v>0</v>
      </c>
      <c r="Q119" s="4">
        <v>0</v>
      </c>
      <c r="R119" s="4">
        <v>0</v>
      </c>
      <c r="S119" s="4">
        <v>0</v>
      </c>
      <c r="T119" s="4">
        <v>0</v>
      </c>
      <c r="U119" s="4">
        <v>0</v>
      </c>
      <c r="V119" s="4">
        <v>0</v>
      </c>
      <c r="X119" s="4">
        <v>0</v>
      </c>
      <c r="Z119" s="4">
        <v>0</v>
      </c>
      <c r="AA119" s="4">
        <v>725975.95547829161</v>
      </c>
      <c r="AB119" s="4">
        <v>0</v>
      </c>
      <c r="AC119" s="4">
        <v>0</v>
      </c>
      <c r="AD119" s="4">
        <v>0</v>
      </c>
      <c r="AE119" s="4">
        <v>0</v>
      </c>
      <c r="AG119" s="7">
        <f t="shared" si="2"/>
        <v>2991857.4421984362</v>
      </c>
    </row>
    <row r="120" spans="2:33">
      <c r="B120" s="46" t="s">
        <v>555</v>
      </c>
      <c r="C120" s="4">
        <v>192617.68032526213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  <c r="J120" s="4"/>
      <c r="L120" s="4"/>
      <c r="M120" s="4"/>
      <c r="O120" s="4">
        <v>0</v>
      </c>
      <c r="P120" s="4">
        <v>0</v>
      </c>
      <c r="Q120" s="4">
        <v>0</v>
      </c>
      <c r="R120" s="4">
        <v>0</v>
      </c>
      <c r="S120" s="4">
        <v>0</v>
      </c>
      <c r="T120" s="4">
        <v>0</v>
      </c>
      <c r="U120" s="4">
        <v>0</v>
      </c>
      <c r="V120" s="4">
        <v>0</v>
      </c>
      <c r="X120" s="4">
        <v>0</v>
      </c>
      <c r="Z120" s="4">
        <v>0</v>
      </c>
      <c r="AA120" s="4">
        <v>0</v>
      </c>
      <c r="AB120" s="4">
        <v>0</v>
      </c>
      <c r="AC120" s="4">
        <v>0</v>
      </c>
      <c r="AD120" s="4">
        <v>0</v>
      </c>
      <c r="AE120" s="4">
        <v>0</v>
      </c>
      <c r="AG120" s="7">
        <f t="shared" si="2"/>
        <v>192617.68032526213</v>
      </c>
    </row>
    <row r="121" spans="2:33">
      <c r="B121" s="46" t="s">
        <v>556</v>
      </c>
      <c r="C121" s="4">
        <v>220269.70999548837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  <c r="J121" s="4"/>
      <c r="L121" s="4"/>
      <c r="M121" s="4"/>
      <c r="O121" s="4">
        <v>0</v>
      </c>
      <c r="P121" s="4">
        <v>0</v>
      </c>
      <c r="Q121" s="4">
        <v>0</v>
      </c>
      <c r="R121" s="4">
        <v>0</v>
      </c>
      <c r="S121" s="4">
        <v>0</v>
      </c>
      <c r="T121" s="4">
        <v>0</v>
      </c>
      <c r="U121" s="4">
        <v>0</v>
      </c>
      <c r="V121" s="4">
        <v>0</v>
      </c>
      <c r="X121" s="4">
        <v>0</v>
      </c>
      <c r="Z121" s="4">
        <v>0</v>
      </c>
      <c r="AA121" s="4">
        <v>0</v>
      </c>
      <c r="AB121" s="4">
        <v>0</v>
      </c>
      <c r="AC121" s="4">
        <v>0</v>
      </c>
      <c r="AD121" s="4">
        <v>0</v>
      </c>
      <c r="AE121" s="4">
        <v>0</v>
      </c>
      <c r="AG121" s="7">
        <f t="shared" si="2"/>
        <v>220269.70999548837</v>
      </c>
    </row>
    <row r="122" spans="2:33">
      <c r="B122" s="46" t="s">
        <v>557</v>
      </c>
      <c r="C122" s="4">
        <v>9602.82558859243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  <c r="J122" s="4"/>
      <c r="L122" s="4"/>
      <c r="M122" s="4"/>
      <c r="O122" s="4">
        <v>0</v>
      </c>
      <c r="P122" s="4">
        <v>0</v>
      </c>
      <c r="Q122" s="4">
        <v>0</v>
      </c>
      <c r="R122" s="4">
        <v>0</v>
      </c>
      <c r="S122" s="4">
        <v>0</v>
      </c>
      <c r="T122" s="4">
        <v>0</v>
      </c>
      <c r="U122" s="4">
        <v>0</v>
      </c>
      <c r="V122" s="4">
        <v>0</v>
      </c>
      <c r="X122" s="4">
        <v>0</v>
      </c>
      <c r="Z122" s="4">
        <v>0</v>
      </c>
      <c r="AA122" s="4">
        <v>0</v>
      </c>
      <c r="AB122" s="4">
        <v>0</v>
      </c>
      <c r="AC122" s="4">
        <v>0</v>
      </c>
      <c r="AD122" s="4">
        <v>0</v>
      </c>
      <c r="AE122" s="4">
        <v>0</v>
      </c>
      <c r="AG122" s="7">
        <f t="shared" si="2"/>
        <v>9602.82558859243</v>
      </c>
    </row>
    <row r="123" spans="2:33">
      <c r="B123" s="46" t="s">
        <v>558</v>
      </c>
      <c r="C123" s="4">
        <v>8156.1166901575098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  <c r="J123" s="4"/>
      <c r="L123" s="4"/>
      <c r="M123" s="4"/>
      <c r="O123" s="4">
        <v>0</v>
      </c>
      <c r="P123" s="4">
        <v>0</v>
      </c>
      <c r="Q123" s="4">
        <v>0</v>
      </c>
      <c r="R123" s="4">
        <v>0</v>
      </c>
      <c r="S123" s="4">
        <v>0</v>
      </c>
      <c r="T123" s="4">
        <v>0</v>
      </c>
      <c r="U123" s="4">
        <v>0</v>
      </c>
      <c r="V123" s="4">
        <v>0</v>
      </c>
      <c r="X123" s="4">
        <v>0</v>
      </c>
      <c r="Z123" s="4">
        <v>0</v>
      </c>
      <c r="AA123" s="4">
        <v>0</v>
      </c>
      <c r="AB123" s="4">
        <v>0</v>
      </c>
      <c r="AC123" s="4">
        <v>0</v>
      </c>
      <c r="AD123" s="4">
        <v>0</v>
      </c>
      <c r="AE123" s="4">
        <v>0</v>
      </c>
      <c r="AG123" s="7">
        <f t="shared" si="2"/>
        <v>8156.1166901575098</v>
      </c>
    </row>
    <row r="124" spans="2:33">
      <c r="B124" s="46" t="s">
        <v>4</v>
      </c>
      <c r="C124" s="4">
        <v>0</v>
      </c>
      <c r="D124" s="4">
        <v>0</v>
      </c>
      <c r="E124" s="4">
        <v>206500</v>
      </c>
      <c r="F124" s="4">
        <v>0</v>
      </c>
      <c r="G124" s="4"/>
      <c r="H124" s="4"/>
      <c r="I124" s="4"/>
      <c r="J124" s="4"/>
      <c r="L124" s="4"/>
      <c r="M124" s="4"/>
      <c r="O124" s="4">
        <v>0</v>
      </c>
      <c r="P124" s="4">
        <v>0</v>
      </c>
      <c r="Q124" s="4">
        <v>0</v>
      </c>
      <c r="R124" s="4">
        <v>0</v>
      </c>
      <c r="S124" s="4">
        <v>0</v>
      </c>
      <c r="T124" s="4">
        <v>0</v>
      </c>
      <c r="U124" s="4">
        <v>0</v>
      </c>
      <c r="V124" s="4">
        <v>0</v>
      </c>
      <c r="X124" s="4">
        <v>0</v>
      </c>
      <c r="Z124" s="4">
        <v>0</v>
      </c>
      <c r="AA124" s="4">
        <v>0</v>
      </c>
      <c r="AB124" s="4">
        <v>0</v>
      </c>
      <c r="AC124" s="4">
        <v>0</v>
      </c>
      <c r="AD124" s="4">
        <v>0</v>
      </c>
      <c r="AE124" s="4">
        <v>0</v>
      </c>
      <c r="AG124" s="7">
        <f t="shared" ref="AG124:AG126" si="3">SUM(C124:AE124)</f>
        <v>206500</v>
      </c>
    </row>
    <row r="125" spans="2:33">
      <c r="B125" s="46" t="s">
        <v>4</v>
      </c>
      <c r="C125" s="4">
        <v>0</v>
      </c>
      <c r="D125" s="4">
        <v>0</v>
      </c>
      <c r="E125" s="4">
        <v>0</v>
      </c>
      <c r="F125" s="4">
        <v>0</v>
      </c>
      <c r="G125" s="4"/>
      <c r="H125" s="4"/>
      <c r="I125" s="4"/>
      <c r="J125" s="4"/>
      <c r="L125" s="4"/>
      <c r="M125" s="4"/>
      <c r="O125" s="4">
        <v>0</v>
      </c>
      <c r="P125" s="4">
        <v>0</v>
      </c>
      <c r="Q125" s="4">
        <v>0</v>
      </c>
      <c r="R125" s="4">
        <v>0</v>
      </c>
      <c r="S125" s="4">
        <v>0</v>
      </c>
      <c r="T125" s="4">
        <v>0</v>
      </c>
      <c r="U125" s="4">
        <v>0</v>
      </c>
      <c r="V125" s="4">
        <v>0</v>
      </c>
      <c r="X125" s="4">
        <v>0</v>
      </c>
      <c r="Z125" s="4">
        <v>0</v>
      </c>
      <c r="AA125" s="4">
        <v>0</v>
      </c>
      <c r="AB125" s="4">
        <v>0</v>
      </c>
      <c r="AC125" s="4">
        <v>0</v>
      </c>
      <c r="AD125" s="4">
        <v>0</v>
      </c>
      <c r="AE125" s="4">
        <v>0</v>
      </c>
      <c r="AG125" s="7">
        <f t="shared" si="3"/>
        <v>0</v>
      </c>
    </row>
    <row r="126" spans="2:33">
      <c r="B126" s="46" t="s">
        <v>4</v>
      </c>
      <c r="C126" s="4">
        <v>0</v>
      </c>
      <c r="D126" s="4">
        <v>0</v>
      </c>
      <c r="E126" s="4">
        <v>0</v>
      </c>
      <c r="F126" s="4">
        <v>0</v>
      </c>
      <c r="G126" s="4"/>
      <c r="H126" s="4"/>
      <c r="I126" s="4"/>
      <c r="J126" s="4"/>
      <c r="L126" s="4"/>
      <c r="M126" s="4"/>
      <c r="O126" s="4">
        <v>0</v>
      </c>
      <c r="P126" s="4">
        <v>0</v>
      </c>
      <c r="Q126" s="4">
        <v>0</v>
      </c>
      <c r="R126" s="4">
        <v>0</v>
      </c>
      <c r="S126" s="4">
        <v>0</v>
      </c>
      <c r="T126" s="4">
        <v>0</v>
      </c>
      <c r="U126" s="4">
        <v>0</v>
      </c>
      <c r="V126" s="4">
        <v>0</v>
      </c>
      <c r="X126" s="4">
        <v>0</v>
      </c>
      <c r="Z126" s="4">
        <v>0</v>
      </c>
      <c r="AA126" s="4">
        <v>0</v>
      </c>
      <c r="AB126" s="4">
        <v>0</v>
      </c>
      <c r="AC126" s="4">
        <v>0</v>
      </c>
      <c r="AD126" s="4">
        <v>0</v>
      </c>
      <c r="AE126" s="4">
        <v>0</v>
      </c>
      <c r="AG126" s="7">
        <f t="shared" si="3"/>
        <v>0</v>
      </c>
    </row>
    <row r="127" spans="2:33">
      <c r="B127" s="5"/>
      <c r="C127" s="4"/>
      <c r="D127" s="4"/>
      <c r="E127" s="4"/>
      <c r="F127" s="4"/>
      <c r="G127" s="4"/>
      <c r="H127" s="4"/>
      <c r="I127" s="4"/>
      <c r="J127" s="4"/>
      <c r="L127" s="4"/>
      <c r="M127" s="4"/>
      <c r="O127" s="4"/>
      <c r="P127" s="4"/>
      <c r="Q127" s="4"/>
      <c r="R127" s="4"/>
      <c r="S127" s="4"/>
      <c r="T127" s="4"/>
      <c r="U127" s="4"/>
      <c r="V127" s="4"/>
      <c r="X127" s="4"/>
      <c r="Z127" s="4"/>
      <c r="AA127" s="4"/>
      <c r="AB127" s="4"/>
      <c r="AC127" s="4"/>
      <c r="AD127" s="4"/>
      <c r="AE127" s="4"/>
    </row>
    <row r="128" spans="2:33">
      <c r="B128" s="1"/>
      <c r="C128" s="2">
        <f t="shared" ref="C128:J128" si="4">SUM(C5:C127)</f>
        <v>101272196.63482922</v>
      </c>
      <c r="D128" s="2">
        <f t="shared" si="4"/>
        <v>3192449.1795999999</v>
      </c>
      <c r="E128" s="2">
        <f t="shared" si="4"/>
        <v>217348135.16500318</v>
      </c>
      <c r="F128" s="2">
        <f t="shared" si="4"/>
        <v>704311654.13946462</v>
      </c>
      <c r="G128" s="2">
        <f t="shared" si="4"/>
        <v>19789017.272166468</v>
      </c>
      <c r="H128" s="2">
        <f t="shared" si="4"/>
        <v>147658</v>
      </c>
      <c r="I128" s="2">
        <f t="shared" si="4"/>
        <v>4796855.374022115</v>
      </c>
      <c r="J128" s="2">
        <f t="shared" si="4"/>
        <v>1526238.0840886238</v>
      </c>
      <c r="K128" s="7"/>
      <c r="L128" s="2">
        <f>SUM(L5:L127)</f>
        <v>7504167</v>
      </c>
      <c r="M128" s="2">
        <f>SUM(M5:M127)</f>
        <v>136013344.56954038</v>
      </c>
      <c r="O128" s="2">
        <f t="shared" ref="O128:V128" si="5">SUM(O5:O127)</f>
        <v>80449</v>
      </c>
      <c r="P128" s="2">
        <f t="shared" si="5"/>
        <v>0</v>
      </c>
      <c r="Q128" s="2">
        <f t="shared" si="5"/>
        <v>498587</v>
      </c>
      <c r="R128" s="2">
        <f t="shared" si="5"/>
        <v>248417.66999999998</v>
      </c>
      <c r="S128" s="2">
        <f t="shared" si="5"/>
        <v>921225</v>
      </c>
      <c r="T128" s="2">
        <f t="shared" si="5"/>
        <v>2958178</v>
      </c>
      <c r="U128" s="2">
        <f t="shared" si="5"/>
        <v>509154.50592923199</v>
      </c>
      <c r="V128" s="2">
        <f t="shared" si="5"/>
        <v>0</v>
      </c>
      <c r="X128" s="2">
        <f>SUM(X5:X127)</f>
        <v>115668171.86321059</v>
      </c>
      <c r="Z128" s="2">
        <f t="shared" ref="Z128:AE128" si="6">SUM(Z5:Z127)</f>
        <v>3920813.6</v>
      </c>
      <c r="AA128" s="2">
        <f t="shared" si="6"/>
        <v>48939980.961808495</v>
      </c>
      <c r="AB128" s="2">
        <f t="shared" si="6"/>
        <v>6703220.1599999908</v>
      </c>
      <c r="AC128" s="2">
        <f t="shared" si="6"/>
        <v>480940</v>
      </c>
      <c r="AD128" s="2">
        <f t="shared" si="6"/>
        <v>1250581</v>
      </c>
      <c r="AE128" s="2">
        <f t="shared" si="6"/>
        <v>952746.75</v>
      </c>
      <c r="AG128" s="45">
        <f>SUM(AG5:AG127)</f>
        <v>1379034180.9296634</v>
      </c>
    </row>
    <row r="129" spans="1:33">
      <c r="J129" s="7">
        <f>SUM(C128:J128)</f>
        <v>1052384203.8491743</v>
      </c>
    </row>
    <row r="130" spans="1:33">
      <c r="B130" s="8" t="s">
        <v>22</v>
      </c>
    </row>
    <row r="131" spans="1:33">
      <c r="A131" s="9"/>
      <c r="B131" s="10" t="s">
        <v>94</v>
      </c>
      <c r="C131" s="11">
        <f>SUM(C128:AE128)</f>
        <v>1379034180.9296629</v>
      </c>
      <c r="AG131" s="11">
        <f>C131</f>
        <v>1379034180.9296629</v>
      </c>
    </row>
    <row r="132" spans="1:33">
      <c r="A132" s="9"/>
      <c r="B132" s="9" t="s">
        <v>103</v>
      </c>
      <c r="C132" s="11">
        <f>-L128</f>
        <v>-7504167</v>
      </c>
      <c r="AG132" s="11">
        <f t="shared" ref="AG132:AG133" si="7">C132</f>
        <v>-7504167</v>
      </c>
    </row>
    <row r="133" spans="1:33">
      <c r="A133" s="9"/>
      <c r="B133" s="10" t="s">
        <v>104</v>
      </c>
      <c r="C133" s="11">
        <v>292309931.22000003</v>
      </c>
      <c r="AG133" s="11">
        <f t="shared" si="7"/>
        <v>292309931.22000003</v>
      </c>
    </row>
    <row r="134" spans="1:33">
      <c r="B134" s="6"/>
      <c r="C134" s="12">
        <f>SUM(C131:C133)</f>
        <v>1663839945.149663</v>
      </c>
      <c r="AG134" s="12">
        <f>SUM(AG131:AG133)</f>
        <v>1663839945.149663</v>
      </c>
    </row>
    <row r="138" spans="1:33">
      <c r="C138" s="7"/>
      <c r="D138" s="7"/>
      <c r="E138" s="7"/>
      <c r="F138" s="7"/>
      <c r="G138" s="7"/>
      <c r="H138" s="7"/>
      <c r="I138" s="7"/>
      <c r="J138" s="7"/>
      <c r="L138" s="7"/>
      <c r="M138" s="7"/>
      <c r="O138" s="7"/>
      <c r="P138" s="7"/>
      <c r="Q138" s="7"/>
      <c r="R138" s="7"/>
      <c r="S138" s="7"/>
      <c r="T138" s="7"/>
      <c r="U138" s="7"/>
      <c r="V138" s="7"/>
    </row>
    <row r="140" spans="1:33">
      <c r="C140" s="11"/>
    </row>
  </sheetData>
  <mergeCells count="3">
    <mergeCell ref="C3:J3"/>
    <mergeCell ref="L3:M3"/>
    <mergeCell ref="O3:V3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99" fitToHeight="2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6B58C7-4C9D-45F0-BAA1-B841CFF7FA3D}">
  <sheetPr>
    <pageSetUpPr fitToPage="1"/>
  </sheetPr>
  <dimension ref="A1:AM174"/>
  <sheetViews>
    <sheetView tabSelected="1" workbookViewId="0">
      <pane xSplit="2" ySplit="4" topLeftCell="C132" activePane="bottomRight" state="frozen"/>
      <selection pane="topRight" activeCell="C1" sqref="C1"/>
      <selection pane="bottomLeft" activeCell="A5" sqref="A5"/>
      <selection pane="bottomRight" activeCell="AJ152" sqref="AJ152"/>
    </sheetView>
  </sheetViews>
  <sheetFormatPr defaultRowHeight="14.25"/>
  <cols>
    <col min="1" max="1" width="15.42578125" style="50" bestFit="1" customWidth="1"/>
    <col min="2" max="2" width="54.42578125" style="3" customWidth="1"/>
    <col min="3" max="4" width="16.28515625" style="3" customWidth="1"/>
    <col min="5" max="5" width="13.7109375" style="3" customWidth="1"/>
    <col min="6" max="6" width="16" style="3" bestFit="1" customWidth="1"/>
    <col min="7" max="7" width="32.28515625" style="3" customWidth="1"/>
    <col min="8" max="8" width="16.28515625" style="3" customWidth="1"/>
    <col min="9" max="9" width="12.140625" style="3" customWidth="1"/>
    <col min="10" max="10" width="12.5703125" style="3" customWidth="1"/>
    <col min="11" max="11" width="2.7109375" style="3" customWidth="1"/>
    <col min="12" max="12" width="13.7109375" style="3" customWidth="1"/>
    <col min="13" max="13" width="15.28515625" style="3" customWidth="1"/>
    <col min="14" max="14" width="2.7109375" style="3" customWidth="1"/>
    <col min="15" max="15" width="10.85546875" style="3" customWidth="1"/>
    <col min="16" max="16" width="9.42578125" style="3" customWidth="1"/>
    <col min="17" max="21" width="12.42578125" style="3" customWidth="1"/>
    <col min="22" max="22" width="9.42578125" style="3" customWidth="1"/>
    <col min="23" max="23" width="2.7109375" style="3" customWidth="1"/>
    <col min="24" max="24" width="13.140625" style="3" customWidth="1"/>
    <col min="25" max="25" width="2.7109375" style="3" customWidth="1"/>
    <col min="26" max="27" width="13.7109375" style="3" customWidth="1"/>
    <col min="28" max="31" width="12.42578125" style="3" customWidth="1"/>
    <col min="32" max="32" width="2.7109375" style="3" customWidth="1"/>
    <col min="33" max="33" width="14.42578125" style="3" customWidth="1"/>
    <col min="34" max="35" width="2.7109375" style="3" customWidth="1"/>
    <col min="36" max="36" width="16.5703125" style="3" customWidth="1"/>
    <col min="37" max="37" width="9.140625" style="3"/>
    <col min="38" max="38" width="13.5703125" style="3" bestFit="1" customWidth="1"/>
    <col min="39" max="39" width="10.7109375" style="3" bestFit="1" customWidth="1"/>
    <col min="40" max="16384" width="9.140625" style="3"/>
  </cols>
  <sheetData>
    <row r="1" spans="1:36" s="47" customFormat="1" ht="12.75">
      <c r="A1" s="49"/>
      <c r="C1" s="48">
        <f>C142</f>
        <v>0</v>
      </c>
      <c r="D1" s="48">
        <f>D142</f>
        <v>3192449.1795999999</v>
      </c>
      <c r="E1" s="48">
        <f t="shared" ref="E1:J1" si="0">E142</f>
        <v>217348135.16284469</v>
      </c>
      <c r="F1" s="48">
        <f t="shared" si="0"/>
        <v>704311654.13946462</v>
      </c>
      <c r="G1" s="48">
        <f t="shared" si="0"/>
        <v>19789017.272166468</v>
      </c>
      <c r="H1" s="48">
        <f t="shared" si="0"/>
        <v>29939703.480567183</v>
      </c>
      <c r="I1" s="48">
        <f t="shared" si="0"/>
        <v>147658</v>
      </c>
      <c r="J1" s="48">
        <f t="shared" si="0"/>
        <v>4796855.374022115</v>
      </c>
      <c r="L1" s="48">
        <f t="shared" ref="L1:M1" si="1">L142</f>
        <v>0</v>
      </c>
      <c r="M1" s="48">
        <f t="shared" si="1"/>
        <v>0</v>
      </c>
      <c r="O1" s="48">
        <f t="shared" ref="O1:V1" si="2">O142</f>
        <v>755516</v>
      </c>
      <c r="P1" s="48">
        <f t="shared" si="2"/>
        <v>182524</v>
      </c>
      <c r="Q1" s="48">
        <f t="shared" si="2"/>
        <v>394087</v>
      </c>
      <c r="R1" s="48">
        <f t="shared" si="2"/>
        <v>1131683.3167589756</v>
      </c>
      <c r="S1" s="48">
        <f t="shared" si="2"/>
        <v>921225</v>
      </c>
      <c r="T1" s="48">
        <f t="shared" si="2"/>
        <v>11941354.971356589</v>
      </c>
      <c r="U1" s="48">
        <f t="shared" si="2"/>
        <v>1111360.7038232726</v>
      </c>
      <c r="V1" s="48">
        <f t="shared" si="2"/>
        <v>971692.84</v>
      </c>
      <c r="X1" s="48">
        <f>X142</f>
        <v>260857969.96870789</v>
      </c>
      <c r="Z1" s="48">
        <f t="shared" ref="Z1:AE1" si="3">Z142</f>
        <v>3920813.6</v>
      </c>
      <c r="AA1" s="48">
        <f t="shared" si="3"/>
        <v>50899929.484544493</v>
      </c>
      <c r="AB1" s="48">
        <f t="shared" si="3"/>
        <v>7011207.0799999908</v>
      </c>
      <c r="AC1" s="48">
        <f t="shared" si="3"/>
        <v>1084140</v>
      </c>
      <c r="AD1" s="48">
        <f t="shared" si="3"/>
        <v>3166337.88356</v>
      </c>
      <c r="AE1" s="48">
        <f t="shared" si="3"/>
        <v>952746.75</v>
      </c>
      <c r="AG1" s="48">
        <f>AG142</f>
        <v>23670708.674039099</v>
      </c>
    </row>
    <row r="2" spans="1:36">
      <c r="B2" s="42" t="s">
        <v>482</v>
      </c>
    </row>
    <row r="3" spans="1:36" s="68" customFormat="1" ht="35.25" customHeight="1">
      <c r="A3" s="51"/>
      <c r="B3" s="68" t="s">
        <v>504</v>
      </c>
      <c r="C3" s="70"/>
      <c r="D3" s="70"/>
      <c r="E3" s="70"/>
      <c r="F3" s="70"/>
      <c r="G3" s="70"/>
      <c r="H3" s="70"/>
      <c r="I3" s="70"/>
      <c r="J3" s="70"/>
      <c r="L3" s="70" t="s">
        <v>75</v>
      </c>
      <c r="M3" s="70"/>
      <c r="O3" s="70" t="s">
        <v>84</v>
      </c>
      <c r="P3" s="70"/>
      <c r="Q3" s="70"/>
      <c r="R3" s="70"/>
      <c r="S3" s="70"/>
      <c r="T3" s="70"/>
      <c r="U3" s="70"/>
      <c r="V3" s="70"/>
      <c r="X3" s="68" t="s">
        <v>86</v>
      </c>
      <c r="Z3" s="70" t="s">
        <v>87</v>
      </c>
      <c r="AA3" s="70"/>
      <c r="AB3" s="70"/>
      <c r="AC3" s="70"/>
      <c r="AD3" s="70"/>
      <c r="AE3" s="70"/>
    </row>
    <row r="4" spans="1:36" s="5" customFormat="1" ht="51">
      <c r="A4" s="52"/>
      <c r="B4" s="1" t="s">
        <v>505</v>
      </c>
      <c r="C4" s="1"/>
      <c r="D4" s="1" t="s">
        <v>30</v>
      </c>
      <c r="E4" s="1" t="s">
        <v>31</v>
      </c>
      <c r="F4" s="1" t="s">
        <v>32</v>
      </c>
      <c r="G4" s="1" t="s">
        <v>33</v>
      </c>
      <c r="H4" s="1" t="s">
        <v>3</v>
      </c>
      <c r="I4" s="1" t="s">
        <v>34</v>
      </c>
      <c r="J4" s="1" t="s">
        <v>35</v>
      </c>
      <c r="L4" s="1" t="s">
        <v>73</v>
      </c>
      <c r="M4" s="1" t="s">
        <v>74</v>
      </c>
      <c r="O4" s="1" t="s">
        <v>76</v>
      </c>
      <c r="P4" s="1" t="s">
        <v>77</v>
      </c>
      <c r="Q4" s="1" t="s">
        <v>78</v>
      </c>
      <c r="R4" s="1" t="s">
        <v>79</v>
      </c>
      <c r="S4" s="1" t="s">
        <v>80</v>
      </c>
      <c r="T4" s="1" t="s">
        <v>81</v>
      </c>
      <c r="U4" s="1" t="s">
        <v>82</v>
      </c>
      <c r="V4" s="1" t="s">
        <v>83</v>
      </c>
      <c r="X4" s="1" t="s">
        <v>85</v>
      </c>
      <c r="Z4" s="1" t="s">
        <v>88</v>
      </c>
      <c r="AA4" s="1" t="s">
        <v>89</v>
      </c>
      <c r="AB4" s="1" t="s">
        <v>90</v>
      </c>
      <c r="AC4" s="1" t="s">
        <v>91</v>
      </c>
      <c r="AD4" s="1" t="s">
        <v>92</v>
      </c>
      <c r="AE4" s="1" t="s">
        <v>93</v>
      </c>
      <c r="AG4" s="1" t="s">
        <v>102</v>
      </c>
      <c r="AJ4" s="1" t="s">
        <v>500</v>
      </c>
    </row>
    <row r="5" spans="1:36" ht="42.75">
      <c r="A5" s="55">
        <f>SUM(C5:AH5)</f>
        <v>82530230.504585266</v>
      </c>
      <c r="B5" s="5" t="s">
        <v>17</v>
      </c>
      <c r="C5" s="4"/>
      <c r="D5" s="4">
        <v>1770817</v>
      </c>
      <c r="E5" s="4">
        <v>12058018</v>
      </c>
      <c r="F5" s="4">
        <v>33224826</v>
      </c>
      <c r="G5" s="4">
        <v>4026552.3141223923</v>
      </c>
      <c r="H5" s="64">
        <v>2090743</v>
      </c>
      <c r="I5" s="4">
        <v>0</v>
      </c>
      <c r="J5" s="4">
        <v>0</v>
      </c>
      <c r="L5" s="4"/>
      <c r="M5" s="4"/>
      <c r="O5" s="4">
        <v>66449</v>
      </c>
      <c r="P5" s="4">
        <v>0</v>
      </c>
      <c r="Q5" s="4">
        <v>168479</v>
      </c>
      <c r="R5" s="4">
        <v>164260</v>
      </c>
      <c r="S5" s="4">
        <v>921225</v>
      </c>
      <c r="T5" s="4">
        <v>999469</v>
      </c>
      <c r="U5" s="4">
        <v>105336</v>
      </c>
      <c r="V5" s="4">
        <v>0</v>
      </c>
      <c r="X5" s="4">
        <v>16236689</v>
      </c>
      <c r="Z5" s="4">
        <v>2667778</v>
      </c>
      <c r="AA5" s="4">
        <v>6303804.1904628761</v>
      </c>
      <c r="AB5" s="4">
        <v>781745</v>
      </c>
      <c r="AC5" s="4">
        <v>480940</v>
      </c>
      <c r="AD5" s="4">
        <v>463100</v>
      </c>
      <c r="AE5" s="4">
        <v>0</v>
      </c>
      <c r="AG5" s="4">
        <v>0</v>
      </c>
      <c r="AJ5" s="7">
        <f>A5</f>
        <v>82530230.504585266</v>
      </c>
    </row>
    <row r="6" spans="1:36">
      <c r="A6" s="55">
        <f>SUM(C6:AH6)</f>
        <v>40006821.206356436</v>
      </c>
      <c r="B6" s="5" t="s">
        <v>18</v>
      </c>
      <c r="C6" s="4"/>
      <c r="D6" s="4">
        <v>0</v>
      </c>
      <c r="E6" s="4">
        <v>1933277</v>
      </c>
      <c r="F6" s="4">
        <v>21777944</v>
      </c>
      <c r="G6" s="4">
        <v>5600081.5193453785</v>
      </c>
      <c r="H6" s="64">
        <v>3553158</v>
      </c>
      <c r="I6" s="4">
        <v>0</v>
      </c>
      <c r="J6" s="4">
        <v>2398427.6870110575</v>
      </c>
      <c r="L6" s="4"/>
      <c r="M6" s="4"/>
      <c r="O6" s="4">
        <v>14000</v>
      </c>
      <c r="P6" s="4">
        <v>0</v>
      </c>
      <c r="Q6" s="4">
        <v>126879</v>
      </c>
      <c r="R6" s="4">
        <v>13411</v>
      </c>
      <c r="S6" s="4">
        <v>0</v>
      </c>
      <c r="T6" s="4">
        <v>1712079</v>
      </c>
      <c r="U6" s="4">
        <v>266424</v>
      </c>
      <c r="V6" s="4">
        <v>0</v>
      </c>
      <c r="X6" s="4">
        <v>1062033</v>
      </c>
      <c r="Z6" s="4">
        <v>0</v>
      </c>
      <c r="AA6" s="4">
        <v>731093</v>
      </c>
      <c r="AB6" s="4">
        <v>220772</v>
      </c>
      <c r="AC6" s="4">
        <v>0</v>
      </c>
      <c r="AD6" s="4">
        <v>532376</v>
      </c>
      <c r="AE6" s="4">
        <v>0</v>
      </c>
      <c r="AG6" s="4">
        <v>64866</v>
      </c>
      <c r="AJ6" s="7">
        <f>A6</f>
        <v>40006821.206356436</v>
      </c>
    </row>
    <row r="7" spans="1:36" s="57" customFormat="1">
      <c r="A7" s="55">
        <f>SUM(C7:AH7)</f>
        <v>64901733.202289082</v>
      </c>
      <c r="B7" s="56" t="s">
        <v>19</v>
      </c>
      <c r="C7" s="44"/>
      <c r="D7" s="44">
        <v>0</v>
      </c>
      <c r="E7" s="44">
        <v>3053761</v>
      </c>
      <c r="F7" s="44">
        <v>41412727.270000003</v>
      </c>
      <c r="G7" s="44">
        <v>3390199</v>
      </c>
      <c r="H7" s="65">
        <v>3366191</v>
      </c>
      <c r="I7" s="44">
        <v>0</v>
      </c>
      <c r="J7" s="44">
        <v>2398427.6870110575</v>
      </c>
      <c r="L7" s="44"/>
      <c r="M7" s="44"/>
      <c r="O7" s="44">
        <v>0</v>
      </c>
      <c r="P7" s="44">
        <v>0</v>
      </c>
      <c r="Q7" s="44">
        <v>45229</v>
      </c>
      <c r="R7" s="44">
        <v>63260.67</v>
      </c>
      <c r="S7" s="44">
        <v>0</v>
      </c>
      <c r="T7" s="44">
        <v>169568</v>
      </c>
      <c r="U7" s="44">
        <v>63615.505929232</v>
      </c>
      <c r="V7" s="44">
        <v>0</v>
      </c>
      <c r="X7" s="44">
        <v>2551859.6735767433</v>
      </c>
      <c r="Z7" s="44">
        <v>348165</v>
      </c>
      <c r="AA7" s="44">
        <v>7922204.3957720473</v>
      </c>
      <c r="AB7" s="44">
        <v>0</v>
      </c>
      <c r="AC7" s="44">
        <v>0</v>
      </c>
      <c r="AD7" s="44">
        <v>116525</v>
      </c>
      <c r="AE7" s="44">
        <v>0</v>
      </c>
      <c r="AG7" s="44">
        <v>0</v>
      </c>
      <c r="AJ7" s="58">
        <f>A7</f>
        <v>64901733.202289082</v>
      </c>
    </row>
    <row r="8" spans="1:36">
      <c r="A8" s="55">
        <f>SUM(C8:AH8)</f>
        <v>44864984.438698702</v>
      </c>
      <c r="B8" s="5" t="s">
        <v>20</v>
      </c>
      <c r="C8" s="4"/>
      <c r="D8" s="4">
        <v>0</v>
      </c>
      <c r="E8" s="4">
        <v>2921453</v>
      </c>
      <c r="F8" s="4">
        <v>22972549</v>
      </c>
      <c r="G8" s="4">
        <v>6772184.4386986997</v>
      </c>
      <c r="H8" s="64">
        <v>3453439</v>
      </c>
      <c r="I8" s="4">
        <v>0</v>
      </c>
      <c r="J8" s="4">
        <v>0</v>
      </c>
      <c r="L8" s="4"/>
      <c r="M8" s="4"/>
      <c r="O8" s="4">
        <v>0</v>
      </c>
      <c r="P8" s="4">
        <v>0</v>
      </c>
      <c r="Q8" s="4">
        <v>0</v>
      </c>
      <c r="R8" s="4">
        <v>7486</v>
      </c>
      <c r="S8" s="4">
        <v>0</v>
      </c>
      <c r="T8" s="4">
        <v>0</v>
      </c>
      <c r="U8" s="4">
        <v>0</v>
      </c>
      <c r="V8" s="4">
        <v>0</v>
      </c>
      <c r="X8" s="4">
        <v>1204940</v>
      </c>
      <c r="Z8" s="4">
        <v>141940</v>
      </c>
      <c r="AA8" s="4">
        <v>7107497</v>
      </c>
      <c r="AB8" s="4">
        <v>0</v>
      </c>
      <c r="AC8" s="4">
        <v>0</v>
      </c>
      <c r="AD8" s="4">
        <v>138580</v>
      </c>
      <c r="AE8" s="4">
        <v>0</v>
      </c>
      <c r="AG8" s="4">
        <v>144916</v>
      </c>
      <c r="AJ8" s="7">
        <f>A8</f>
        <v>44864984.438698702</v>
      </c>
    </row>
    <row r="9" spans="1:36" s="57" customFormat="1">
      <c r="A9" s="55">
        <f>SUM(C9:AH9)</f>
        <v>27401765.600000001</v>
      </c>
      <c r="B9" s="56" t="s">
        <v>36</v>
      </c>
      <c r="C9" s="44"/>
      <c r="D9" s="44">
        <v>0</v>
      </c>
      <c r="E9" s="44">
        <v>3153756</v>
      </c>
      <c r="F9" s="44">
        <v>21935384</v>
      </c>
      <c r="G9" s="44"/>
      <c r="H9" s="65">
        <v>0</v>
      </c>
      <c r="I9" s="44">
        <v>147658</v>
      </c>
      <c r="J9" s="44">
        <v>0</v>
      </c>
      <c r="L9" s="44"/>
      <c r="M9" s="44"/>
      <c r="O9" s="44">
        <v>0</v>
      </c>
      <c r="P9" s="44">
        <v>0</v>
      </c>
      <c r="Q9" s="44">
        <v>0</v>
      </c>
      <c r="R9" s="44">
        <v>0</v>
      </c>
      <c r="S9" s="44">
        <v>0</v>
      </c>
      <c r="T9" s="44">
        <v>77062</v>
      </c>
      <c r="U9" s="44">
        <v>73779</v>
      </c>
      <c r="V9" s="44">
        <v>0</v>
      </c>
      <c r="X9" s="44">
        <v>995590</v>
      </c>
      <c r="Z9" s="44">
        <v>762930.6</v>
      </c>
      <c r="AA9" s="44">
        <v>0</v>
      </c>
      <c r="AB9" s="44">
        <v>168731</v>
      </c>
      <c r="AC9" s="44">
        <v>0</v>
      </c>
      <c r="AD9" s="44">
        <v>0</v>
      </c>
      <c r="AE9" s="44">
        <v>86875</v>
      </c>
      <c r="AG9" s="44">
        <v>0</v>
      </c>
      <c r="AJ9" s="58">
        <f>A9</f>
        <v>27401765.600000001</v>
      </c>
    </row>
    <row r="10" spans="1:36">
      <c r="A10" s="55">
        <f>SUM(C10:AH10)</f>
        <v>16129149.535</v>
      </c>
      <c r="B10" s="5" t="s">
        <v>37</v>
      </c>
      <c r="C10" s="4"/>
      <c r="D10" s="4">
        <v>0</v>
      </c>
      <c r="E10" s="4">
        <v>2839819.29</v>
      </c>
      <c r="F10" s="4">
        <v>11856199.25</v>
      </c>
      <c r="G10" s="4"/>
      <c r="H10" s="64">
        <v>0</v>
      </c>
      <c r="I10" s="4">
        <v>0</v>
      </c>
      <c r="J10" s="4">
        <v>0</v>
      </c>
      <c r="L10" s="4"/>
      <c r="M10" s="4"/>
      <c r="O10" s="4">
        <v>0</v>
      </c>
      <c r="P10" s="4">
        <v>0</v>
      </c>
      <c r="Q10" s="4">
        <v>0</v>
      </c>
      <c r="R10" s="4">
        <v>0</v>
      </c>
      <c r="S10" s="4">
        <v>0</v>
      </c>
      <c r="T10" s="4">
        <v>0</v>
      </c>
      <c r="U10" s="4">
        <v>0</v>
      </c>
      <c r="V10" s="4">
        <v>0</v>
      </c>
      <c r="X10" s="4">
        <v>1193899.2450000001</v>
      </c>
      <c r="Z10" s="4">
        <v>0</v>
      </c>
      <c r="AA10" s="4">
        <v>0</v>
      </c>
      <c r="AB10" s="4">
        <v>0</v>
      </c>
      <c r="AC10" s="4">
        <v>0</v>
      </c>
      <c r="AD10" s="4">
        <v>0</v>
      </c>
      <c r="AE10" s="4">
        <v>239231.75</v>
      </c>
      <c r="AG10" s="4">
        <v>0</v>
      </c>
      <c r="AJ10" s="7">
        <f>A10</f>
        <v>16129149.535</v>
      </c>
    </row>
    <row r="11" spans="1:36" s="57" customFormat="1">
      <c r="A11" s="55">
        <f>SUM(C11:AH11)</f>
        <v>14939783</v>
      </c>
      <c r="B11" s="56" t="s">
        <v>38</v>
      </c>
      <c r="C11" s="44"/>
      <c r="D11" s="44"/>
      <c r="E11" s="44">
        <v>1775000</v>
      </c>
      <c r="F11" s="44">
        <v>11768721</v>
      </c>
      <c r="G11" s="44"/>
      <c r="H11" s="65">
        <v>0</v>
      </c>
      <c r="I11" s="44">
        <v>0</v>
      </c>
      <c r="J11" s="44">
        <v>0</v>
      </c>
      <c r="L11" s="44"/>
      <c r="M11" s="44"/>
      <c r="O11" s="44">
        <v>0</v>
      </c>
      <c r="P11" s="44">
        <v>0</v>
      </c>
      <c r="Q11" s="44">
        <v>0</v>
      </c>
      <c r="R11" s="44">
        <v>0</v>
      </c>
      <c r="S11" s="44">
        <v>0</v>
      </c>
      <c r="T11" s="44">
        <v>0</v>
      </c>
      <c r="U11" s="44">
        <v>0</v>
      </c>
      <c r="V11" s="44">
        <v>0</v>
      </c>
      <c r="X11" s="44">
        <v>1172805</v>
      </c>
      <c r="Z11" s="44">
        <v>0</v>
      </c>
      <c r="AA11" s="44">
        <v>0</v>
      </c>
      <c r="AB11" s="44">
        <v>59757</v>
      </c>
      <c r="AC11" s="44">
        <v>0</v>
      </c>
      <c r="AD11" s="44">
        <v>0</v>
      </c>
      <c r="AE11" s="44">
        <v>163500</v>
      </c>
      <c r="AG11" s="44">
        <v>0</v>
      </c>
      <c r="AJ11" s="58">
        <f>A11</f>
        <v>14939783</v>
      </c>
    </row>
    <row r="12" spans="1:36">
      <c r="A12" s="55">
        <f>SUM(C12:AH12)</f>
        <v>13433766</v>
      </c>
      <c r="B12" s="5" t="s">
        <v>39</v>
      </c>
      <c r="C12" s="4"/>
      <c r="D12" s="4"/>
      <c r="E12" s="4">
        <v>2160241</v>
      </c>
      <c r="F12" s="4">
        <v>9818163</v>
      </c>
      <c r="G12" s="4"/>
      <c r="H12" s="64">
        <v>0</v>
      </c>
      <c r="I12" s="4">
        <v>0</v>
      </c>
      <c r="J12" s="4">
        <v>0</v>
      </c>
      <c r="L12" s="4"/>
      <c r="M12" s="4"/>
      <c r="O12" s="4">
        <v>0</v>
      </c>
      <c r="P12" s="4">
        <v>0</v>
      </c>
      <c r="Q12" s="4">
        <v>0</v>
      </c>
      <c r="R12" s="4">
        <v>0</v>
      </c>
      <c r="S12" s="4">
        <v>0</v>
      </c>
      <c r="T12" s="4">
        <v>0</v>
      </c>
      <c r="U12" s="4">
        <v>0</v>
      </c>
      <c r="V12" s="4">
        <v>0</v>
      </c>
      <c r="X12" s="4">
        <v>1172805</v>
      </c>
      <c r="Z12" s="4">
        <v>0</v>
      </c>
      <c r="AA12" s="4">
        <v>0</v>
      </c>
      <c r="AB12" s="4">
        <v>59757</v>
      </c>
      <c r="AC12" s="4">
        <v>0</v>
      </c>
      <c r="AD12" s="4">
        <v>0</v>
      </c>
      <c r="AE12" s="4">
        <v>222800</v>
      </c>
      <c r="AG12" s="4">
        <v>0</v>
      </c>
      <c r="AJ12" s="7">
        <f>A12</f>
        <v>13433766</v>
      </c>
    </row>
    <row r="13" spans="1:36">
      <c r="A13" s="55">
        <f>SUM(C13:AH13)</f>
        <v>14641756</v>
      </c>
      <c r="B13" s="5" t="s">
        <v>40</v>
      </c>
      <c r="C13" s="4"/>
      <c r="D13" s="4"/>
      <c r="E13" s="4">
        <v>2155843</v>
      </c>
      <c r="F13" s="4">
        <v>11020270</v>
      </c>
      <c r="G13" s="4"/>
      <c r="H13" s="64">
        <v>0</v>
      </c>
      <c r="I13" s="4">
        <v>0</v>
      </c>
      <c r="J13" s="4">
        <v>0</v>
      </c>
      <c r="L13" s="4"/>
      <c r="M13" s="4"/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4">
        <v>0</v>
      </c>
      <c r="V13" s="4">
        <v>0</v>
      </c>
      <c r="X13" s="4">
        <v>1204941</v>
      </c>
      <c r="Z13" s="4">
        <v>0</v>
      </c>
      <c r="AA13" s="4">
        <v>20605</v>
      </c>
      <c r="AB13" s="4">
        <v>59757</v>
      </c>
      <c r="AC13" s="4">
        <v>0</v>
      </c>
      <c r="AD13" s="4">
        <v>0</v>
      </c>
      <c r="AE13" s="4">
        <v>180340</v>
      </c>
      <c r="AG13" s="4">
        <v>0</v>
      </c>
      <c r="AJ13" s="7">
        <f>A13</f>
        <v>14641756</v>
      </c>
    </row>
    <row r="14" spans="1:36">
      <c r="A14" s="55">
        <f>SUM(C14:AH14)</f>
        <v>17390413.439999998</v>
      </c>
      <c r="B14" s="5" t="s">
        <v>41</v>
      </c>
      <c r="C14" s="4"/>
      <c r="D14" s="4"/>
      <c r="E14" s="4">
        <v>2155843</v>
      </c>
      <c r="F14" s="4">
        <v>13784536.439999999</v>
      </c>
      <c r="G14" s="4"/>
      <c r="H14" s="64">
        <v>0</v>
      </c>
      <c r="I14" s="4">
        <v>0</v>
      </c>
      <c r="J14" s="4">
        <v>0</v>
      </c>
      <c r="L14" s="4"/>
      <c r="M14" s="4"/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4">
        <v>0</v>
      </c>
      <c r="V14" s="4">
        <v>0</v>
      </c>
      <c r="X14" s="4">
        <v>1204940</v>
      </c>
      <c r="Z14" s="4">
        <v>0</v>
      </c>
      <c r="AA14" s="4">
        <v>187944</v>
      </c>
      <c r="AB14" s="4">
        <v>57150</v>
      </c>
      <c r="AC14" s="4">
        <v>0</v>
      </c>
      <c r="AD14" s="4">
        <v>0</v>
      </c>
      <c r="AE14" s="4">
        <v>0</v>
      </c>
      <c r="AG14" s="4">
        <v>0</v>
      </c>
      <c r="AJ14" s="7">
        <f>A14</f>
        <v>17390413.439999998</v>
      </c>
    </row>
    <row r="15" spans="1:36">
      <c r="A15" s="55">
        <f>SUM(C15:AH15)</f>
        <v>50730009.498760797</v>
      </c>
      <c r="B15" s="5" t="s">
        <v>42</v>
      </c>
      <c r="C15" s="4"/>
      <c r="D15" s="4">
        <v>1421632.1795999999</v>
      </c>
      <c r="E15" s="4">
        <v>6911120.8558746595</v>
      </c>
      <c r="F15" s="4">
        <v>39263089.770509399</v>
      </c>
      <c r="G15" s="4"/>
      <c r="H15" s="64">
        <v>0</v>
      </c>
      <c r="I15" s="4">
        <v>0</v>
      </c>
      <c r="J15" s="4">
        <v>0</v>
      </c>
      <c r="L15" s="4"/>
      <c r="M15" s="4"/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4">
        <v>0</v>
      </c>
      <c r="V15" s="4">
        <v>0</v>
      </c>
      <c r="X15" s="4">
        <v>3024757.9727767431</v>
      </c>
      <c r="Z15" s="4">
        <v>0</v>
      </c>
      <c r="AA15" s="4">
        <v>0</v>
      </c>
      <c r="AB15" s="4">
        <v>109408.72</v>
      </c>
      <c r="AC15" s="4">
        <v>0</v>
      </c>
      <c r="AD15" s="4">
        <v>0</v>
      </c>
      <c r="AE15" s="4">
        <v>0</v>
      </c>
      <c r="AG15" s="4">
        <v>0</v>
      </c>
      <c r="AJ15" s="7">
        <f>A15</f>
        <v>50730009.498760797</v>
      </c>
    </row>
    <row r="16" spans="1:36">
      <c r="A16" s="55">
        <f>SUM(C16:AH16)</f>
        <v>17216559.277581152</v>
      </c>
      <c r="B16" s="5" t="s">
        <v>43</v>
      </c>
      <c r="C16" s="4"/>
      <c r="D16" s="4"/>
      <c r="E16" s="4"/>
      <c r="F16" s="4">
        <v>15142654.347656123</v>
      </c>
      <c r="G16" s="4"/>
      <c r="H16" s="64">
        <v>0</v>
      </c>
      <c r="I16" s="4">
        <v>0</v>
      </c>
      <c r="J16" s="4">
        <v>0</v>
      </c>
      <c r="L16" s="4"/>
      <c r="M16" s="4"/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4">
        <v>0</v>
      </c>
      <c r="V16" s="4">
        <v>0</v>
      </c>
      <c r="X16" s="4">
        <v>2073904.9299250296</v>
      </c>
      <c r="Z16" s="4">
        <v>0</v>
      </c>
      <c r="AA16" s="4">
        <v>0</v>
      </c>
      <c r="AB16" s="4">
        <v>0</v>
      </c>
      <c r="AC16" s="4">
        <v>0</v>
      </c>
      <c r="AD16" s="4">
        <v>0</v>
      </c>
      <c r="AE16" s="4">
        <v>0</v>
      </c>
      <c r="AG16" s="4">
        <v>0</v>
      </c>
      <c r="AJ16" s="7">
        <f>A16</f>
        <v>17216559.277581152</v>
      </c>
    </row>
    <row r="17" spans="1:36">
      <c r="A17" s="55">
        <f>SUM(C17:AH17)</f>
        <v>20071052.047908109</v>
      </c>
      <c r="B17" s="5" t="s">
        <v>44</v>
      </c>
      <c r="C17" s="4"/>
      <c r="D17" s="4"/>
      <c r="E17" s="4">
        <v>3101043.8569680853</v>
      </c>
      <c r="F17" s="4">
        <v>15135695.003978513</v>
      </c>
      <c r="G17" s="4"/>
      <c r="H17" s="64">
        <v>0</v>
      </c>
      <c r="I17" s="4">
        <v>0</v>
      </c>
      <c r="J17" s="4">
        <v>0</v>
      </c>
      <c r="L17" s="4"/>
      <c r="M17" s="4"/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  <c r="U17" s="4">
        <v>0</v>
      </c>
      <c r="V17" s="4">
        <v>0</v>
      </c>
      <c r="X17" s="4">
        <v>1784506.5469615089</v>
      </c>
      <c r="Z17" s="4">
        <v>0</v>
      </c>
      <c r="AA17" s="4">
        <v>0</v>
      </c>
      <c r="AB17" s="4">
        <v>49806.640000000007</v>
      </c>
      <c r="AC17" s="4">
        <v>0</v>
      </c>
      <c r="AD17" s="4">
        <v>0</v>
      </c>
      <c r="AE17" s="4">
        <v>0</v>
      </c>
      <c r="AG17" s="4">
        <v>0</v>
      </c>
      <c r="AJ17" s="7">
        <f>A17</f>
        <v>20071052.047908109</v>
      </c>
    </row>
    <row r="18" spans="1:36">
      <c r="A18" s="55">
        <f>SUM(C18:AH18)</f>
        <v>20372711.587013219</v>
      </c>
      <c r="B18" s="5" t="s">
        <v>45</v>
      </c>
      <c r="C18" s="4"/>
      <c r="D18" s="4"/>
      <c r="E18" s="4">
        <v>3282577.5460056486</v>
      </c>
      <c r="F18" s="4">
        <v>15151353.527253138</v>
      </c>
      <c r="G18" s="4"/>
      <c r="H18" s="64">
        <v>0</v>
      </c>
      <c r="I18" s="4">
        <v>0</v>
      </c>
      <c r="J18" s="4">
        <v>0</v>
      </c>
      <c r="L18" s="4"/>
      <c r="M18" s="4"/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4">
        <v>0</v>
      </c>
      <c r="V18" s="4">
        <v>0</v>
      </c>
      <c r="X18" s="4">
        <v>1888973.8737544315</v>
      </c>
      <c r="Z18" s="4">
        <v>0</v>
      </c>
      <c r="AA18" s="4">
        <v>0</v>
      </c>
      <c r="AB18" s="4">
        <v>49806.640000000007</v>
      </c>
      <c r="AC18" s="4">
        <v>0</v>
      </c>
      <c r="AD18" s="4">
        <v>0</v>
      </c>
      <c r="AE18" s="4">
        <v>0</v>
      </c>
      <c r="AG18" s="4">
        <v>0</v>
      </c>
      <c r="AJ18" s="7">
        <f>A18</f>
        <v>20372711.587013219</v>
      </c>
    </row>
    <row r="19" spans="1:36">
      <c r="A19" s="55">
        <f>SUM(C19:AH19)</f>
        <v>19527509.451051451</v>
      </c>
      <c r="B19" s="5" t="s">
        <v>46</v>
      </c>
      <c r="C19" s="4"/>
      <c r="D19" s="4"/>
      <c r="E19" s="4">
        <v>1177418.298983579</v>
      </c>
      <c r="F19" s="4">
        <v>16021802.139315203</v>
      </c>
      <c r="G19" s="4"/>
      <c r="H19" s="64">
        <v>0</v>
      </c>
      <c r="I19" s="4">
        <v>0</v>
      </c>
      <c r="J19" s="4">
        <v>0</v>
      </c>
      <c r="L19" s="4"/>
      <c r="M19" s="4"/>
      <c r="O19" s="4">
        <v>0</v>
      </c>
      <c r="P19" s="4">
        <v>0</v>
      </c>
      <c r="Q19" s="4">
        <v>0</v>
      </c>
      <c r="R19" s="4">
        <v>0</v>
      </c>
      <c r="S19" s="4">
        <v>0</v>
      </c>
      <c r="T19" s="4">
        <v>0</v>
      </c>
      <c r="U19" s="4">
        <v>0</v>
      </c>
      <c r="V19" s="4">
        <v>0</v>
      </c>
      <c r="X19" s="4">
        <v>2265758.4527526707</v>
      </c>
      <c r="Z19" s="4">
        <v>0</v>
      </c>
      <c r="AA19" s="4">
        <v>0</v>
      </c>
      <c r="AB19" s="4">
        <v>62530.559999999998</v>
      </c>
      <c r="AC19" s="4">
        <v>0</v>
      </c>
      <c r="AD19" s="4">
        <v>0</v>
      </c>
      <c r="AE19" s="4">
        <v>0</v>
      </c>
      <c r="AG19" s="4">
        <v>0</v>
      </c>
      <c r="AJ19" s="7">
        <f>A19</f>
        <v>19527509.451051451</v>
      </c>
    </row>
    <row r="20" spans="1:36">
      <c r="A20" s="55">
        <f>SUM(C20:AH20)</f>
        <v>17776446.849378292</v>
      </c>
      <c r="B20" s="5" t="s">
        <v>47</v>
      </c>
      <c r="C20" s="4"/>
      <c r="D20" s="4"/>
      <c r="E20" s="4">
        <v>2410490.5007272451</v>
      </c>
      <c r="F20" s="4">
        <v>12984118.694469839</v>
      </c>
      <c r="G20" s="4"/>
      <c r="H20" s="64">
        <v>0</v>
      </c>
      <c r="I20" s="4">
        <v>0</v>
      </c>
      <c r="J20" s="4">
        <v>0</v>
      </c>
      <c r="L20" s="4"/>
      <c r="M20" s="4"/>
      <c r="O20" s="4">
        <v>0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4">
        <v>0</v>
      </c>
      <c r="V20" s="4">
        <v>0</v>
      </c>
      <c r="X20" s="4">
        <v>2319307.0941812089</v>
      </c>
      <c r="Z20" s="4">
        <v>0</v>
      </c>
      <c r="AA20" s="4">
        <v>0</v>
      </c>
      <c r="AB20" s="4">
        <v>62530.559999999998</v>
      </c>
      <c r="AC20" s="4">
        <v>0</v>
      </c>
      <c r="AD20" s="4">
        <v>0</v>
      </c>
      <c r="AE20" s="4">
        <v>0</v>
      </c>
      <c r="AG20" s="4">
        <v>0</v>
      </c>
      <c r="AJ20" s="7">
        <f>A20</f>
        <v>17776446.849378292</v>
      </c>
    </row>
    <row r="21" spans="1:36">
      <c r="A21" s="55">
        <f>SUM(C21:AH21)</f>
        <v>1243415.5277787368</v>
      </c>
      <c r="B21" s="5" t="s">
        <v>48</v>
      </c>
      <c r="C21" s="4"/>
      <c r="D21" s="4"/>
      <c r="E21" s="4">
        <v>1180884.9677787367</v>
      </c>
      <c r="F21" s="4"/>
      <c r="G21" s="4"/>
      <c r="H21" s="64">
        <v>0</v>
      </c>
      <c r="I21" s="4">
        <v>0</v>
      </c>
      <c r="J21" s="4">
        <v>0</v>
      </c>
      <c r="L21" s="4"/>
      <c r="M21" s="4"/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>
        <v>0</v>
      </c>
      <c r="U21" s="4">
        <v>0</v>
      </c>
      <c r="V21" s="4">
        <v>0</v>
      </c>
      <c r="X21" s="4">
        <v>0</v>
      </c>
      <c r="Z21" s="4">
        <v>0</v>
      </c>
      <c r="AA21" s="4">
        <v>0</v>
      </c>
      <c r="AB21" s="4">
        <v>62530.559999999998</v>
      </c>
      <c r="AC21" s="4">
        <v>0</v>
      </c>
      <c r="AD21" s="4">
        <v>0</v>
      </c>
      <c r="AE21" s="4">
        <v>0</v>
      </c>
      <c r="AG21" s="4">
        <v>0</v>
      </c>
      <c r="AJ21" s="7">
        <f>A21</f>
        <v>1243415.5277787368</v>
      </c>
    </row>
    <row r="22" spans="1:36">
      <c r="A22" s="55">
        <f>SUM(C22:AH22)</f>
        <v>1225001.1510012024</v>
      </c>
      <c r="B22" s="5" t="s">
        <v>49</v>
      </c>
      <c r="C22" s="4"/>
      <c r="D22" s="4"/>
      <c r="E22" s="4">
        <v>1194415.5510012023</v>
      </c>
      <c r="F22" s="4"/>
      <c r="G22" s="4"/>
      <c r="H22" s="64">
        <v>0</v>
      </c>
      <c r="I22" s="4">
        <v>0</v>
      </c>
      <c r="J22" s="4">
        <v>0</v>
      </c>
      <c r="L22" s="4"/>
      <c r="M22" s="4"/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X22" s="4">
        <v>0</v>
      </c>
      <c r="Z22" s="4">
        <v>0</v>
      </c>
      <c r="AA22" s="4">
        <v>0</v>
      </c>
      <c r="AB22" s="4">
        <v>30585.599999999999</v>
      </c>
      <c r="AC22" s="4">
        <v>0</v>
      </c>
      <c r="AD22" s="4">
        <v>0</v>
      </c>
      <c r="AE22" s="4">
        <v>0</v>
      </c>
      <c r="AG22" s="4">
        <v>0</v>
      </c>
      <c r="AJ22" s="7">
        <f>A22</f>
        <v>1225001.1510012024</v>
      </c>
    </row>
    <row r="23" spans="1:36">
      <c r="A23" s="55">
        <f>SUM(C23:AH23)</f>
        <v>1234573.4195079035</v>
      </c>
      <c r="B23" s="5" t="s">
        <v>50</v>
      </c>
      <c r="C23" s="4"/>
      <c r="D23" s="4"/>
      <c r="E23" s="4">
        <v>1203987.8195079034</v>
      </c>
      <c r="F23" s="4"/>
      <c r="G23" s="4"/>
      <c r="H23" s="64">
        <v>0</v>
      </c>
      <c r="I23" s="4">
        <v>0</v>
      </c>
      <c r="J23" s="4">
        <v>0</v>
      </c>
      <c r="L23" s="4"/>
      <c r="M23" s="4"/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  <c r="U23" s="4">
        <v>0</v>
      </c>
      <c r="V23" s="4">
        <v>0</v>
      </c>
      <c r="X23" s="4">
        <v>0</v>
      </c>
      <c r="Z23" s="4">
        <v>0</v>
      </c>
      <c r="AA23" s="4">
        <v>0</v>
      </c>
      <c r="AB23" s="4">
        <v>30585.599999999999</v>
      </c>
      <c r="AC23" s="4">
        <v>0</v>
      </c>
      <c r="AD23" s="4">
        <v>0</v>
      </c>
      <c r="AE23" s="4">
        <v>0</v>
      </c>
      <c r="AG23" s="4">
        <v>0</v>
      </c>
      <c r="AJ23" s="7">
        <f>A23</f>
        <v>1234573.4195079035</v>
      </c>
    </row>
    <row r="24" spans="1:36">
      <c r="A24" s="55">
        <f>SUM(C24:AH24)</f>
        <v>1239216.8509824588</v>
      </c>
      <c r="B24" s="5" t="s">
        <v>51</v>
      </c>
      <c r="C24" s="4"/>
      <c r="D24" s="4"/>
      <c r="E24" s="4">
        <v>1208631.2509824587</v>
      </c>
      <c r="F24" s="4"/>
      <c r="G24" s="4"/>
      <c r="H24" s="64">
        <v>0</v>
      </c>
      <c r="I24" s="4">
        <v>0</v>
      </c>
      <c r="J24" s="4">
        <v>0</v>
      </c>
      <c r="L24" s="4"/>
      <c r="M24" s="4"/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4">
        <v>0</v>
      </c>
      <c r="V24" s="4">
        <v>0</v>
      </c>
      <c r="X24" s="4">
        <v>0</v>
      </c>
      <c r="Z24" s="4">
        <v>0</v>
      </c>
      <c r="AA24" s="4">
        <v>0</v>
      </c>
      <c r="AB24" s="4">
        <v>30585.599999999999</v>
      </c>
      <c r="AC24" s="4">
        <v>0</v>
      </c>
      <c r="AD24" s="4">
        <v>0</v>
      </c>
      <c r="AE24" s="4">
        <v>0</v>
      </c>
      <c r="AG24" s="4">
        <v>0</v>
      </c>
      <c r="AJ24" s="7">
        <f>A24</f>
        <v>1239216.8509824588</v>
      </c>
    </row>
    <row r="25" spans="1:36">
      <c r="A25" s="55">
        <f>SUM(C25:AH25)</f>
        <v>2271067</v>
      </c>
      <c r="B25" s="5" t="s">
        <v>52</v>
      </c>
      <c r="C25" s="4"/>
      <c r="D25" s="4"/>
      <c r="E25" s="4">
        <v>2253375</v>
      </c>
      <c r="F25" s="4">
        <v>0</v>
      </c>
      <c r="G25" s="4"/>
      <c r="H25" s="64">
        <v>0</v>
      </c>
      <c r="I25" s="4">
        <v>0</v>
      </c>
      <c r="J25" s="4">
        <v>0</v>
      </c>
      <c r="L25" s="4"/>
      <c r="M25" s="4"/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4">
        <v>0</v>
      </c>
      <c r="V25" s="4">
        <v>0</v>
      </c>
      <c r="X25" s="4">
        <v>0</v>
      </c>
      <c r="Z25" s="4">
        <v>0</v>
      </c>
      <c r="AA25" s="4">
        <v>0</v>
      </c>
      <c r="AB25" s="4">
        <v>17692</v>
      </c>
      <c r="AC25" s="4">
        <v>0</v>
      </c>
      <c r="AD25" s="4">
        <v>0</v>
      </c>
      <c r="AE25" s="4">
        <v>0</v>
      </c>
      <c r="AG25" s="4">
        <v>0</v>
      </c>
      <c r="AJ25" s="7">
        <f>A25</f>
        <v>2271067</v>
      </c>
    </row>
    <row r="26" spans="1:36">
      <c r="A26" s="55">
        <f>SUM(C26:AH26)</f>
        <v>2253376</v>
      </c>
      <c r="B26" s="5" t="s">
        <v>53</v>
      </c>
      <c r="C26" s="4"/>
      <c r="D26" s="4"/>
      <c r="E26" s="4">
        <v>2253376</v>
      </c>
      <c r="F26" s="4"/>
      <c r="G26" s="4"/>
      <c r="H26" s="64">
        <v>0</v>
      </c>
      <c r="I26" s="4">
        <v>0</v>
      </c>
      <c r="J26" s="4">
        <v>0</v>
      </c>
      <c r="L26" s="4"/>
      <c r="M26" s="4"/>
      <c r="O26" s="4">
        <v>0</v>
      </c>
      <c r="P26" s="4">
        <v>0</v>
      </c>
      <c r="Q26" s="4">
        <v>0</v>
      </c>
      <c r="R26" s="4">
        <v>0</v>
      </c>
      <c r="S26" s="4">
        <v>0</v>
      </c>
      <c r="T26" s="4">
        <v>0</v>
      </c>
      <c r="U26" s="4">
        <v>0</v>
      </c>
      <c r="V26" s="4">
        <v>0</v>
      </c>
      <c r="X26" s="4">
        <v>0</v>
      </c>
      <c r="Z26" s="4">
        <v>0</v>
      </c>
      <c r="AA26" s="4">
        <v>0</v>
      </c>
      <c r="AB26" s="4">
        <v>0</v>
      </c>
      <c r="AC26" s="4">
        <v>0</v>
      </c>
      <c r="AD26" s="4">
        <v>0</v>
      </c>
      <c r="AE26" s="4">
        <v>0</v>
      </c>
      <c r="AG26" s="4">
        <v>0</v>
      </c>
      <c r="AJ26" s="7">
        <f>A26</f>
        <v>2253376</v>
      </c>
    </row>
    <row r="27" spans="1:36">
      <c r="A27" s="55">
        <f>SUM(C27:AH27)</f>
        <v>3804362.870052157</v>
      </c>
      <c r="B27" s="5" t="s">
        <v>54</v>
      </c>
      <c r="C27" s="4"/>
      <c r="D27" s="4">
        <v>0</v>
      </c>
      <c r="E27" s="4">
        <v>3670638.2033854905</v>
      </c>
      <c r="F27" s="4">
        <v>73724.666666666672</v>
      </c>
      <c r="G27" s="4"/>
      <c r="H27" s="64">
        <v>0</v>
      </c>
      <c r="I27" s="4">
        <v>0</v>
      </c>
      <c r="J27" s="4">
        <v>0</v>
      </c>
      <c r="L27" s="4"/>
      <c r="M27" s="4"/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4">
        <v>0</v>
      </c>
      <c r="V27" s="4">
        <v>0</v>
      </c>
      <c r="X27" s="4">
        <v>0</v>
      </c>
      <c r="Z27" s="4">
        <v>0</v>
      </c>
      <c r="AA27" s="4">
        <v>0</v>
      </c>
      <c r="AB27" s="4">
        <v>0</v>
      </c>
      <c r="AC27" s="4">
        <v>0</v>
      </c>
      <c r="AD27" s="4">
        <v>0</v>
      </c>
      <c r="AE27" s="4">
        <v>60000</v>
      </c>
      <c r="AG27" s="4">
        <v>0</v>
      </c>
      <c r="AJ27" s="7">
        <f>A27</f>
        <v>3804362.870052157</v>
      </c>
    </row>
    <row r="28" spans="1:36">
      <c r="A28" s="55">
        <f>SUM(C28:AH28)</f>
        <v>1584498.8502812933</v>
      </c>
      <c r="B28" s="5" t="s">
        <v>55</v>
      </c>
      <c r="C28" s="4"/>
      <c r="D28" s="4"/>
      <c r="E28" s="4">
        <v>1534692.2102812934</v>
      </c>
      <c r="F28" s="4"/>
      <c r="G28" s="4"/>
      <c r="H28" s="64">
        <v>0</v>
      </c>
      <c r="I28" s="4">
        <v>0</v>
      </c>
      <c r="J28" s="4">
        <v>0</v>
      </c>
      <c r="L28" s="4"/>
      <c r="M28" s="4"/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4">
        <v>0</v>
      </c>
      <c r="V28" s="4">
        <v>0</v>
      </c>
      <c r="X28" s="4">
        <v>0</v>
      </c>
      <c r="Z28" s="4">
        <v>0</v>
      </c>
      <c r="AA28" s="4">
        <v>0</v>
      </c>
      <c r="AB28" s="4">
        <v>49806.640000000007</v>
      </c>
      <c r="AC28" s="4">
        <v>0</v>
      </c>
      <c r="AD28" s="4">
        <v>0</v>
      </c>
      <c r="AE28" s="4">
        <v>0</v>
      </c>
      <c r="AG28" s="4">
        <v>0</v>
      </c>
      <c r="AJ28" s="7">
        <f>A28</f>
        <v>1584498.8502812933</v>
      </c>
    </row>
    <row r="29" spans="1:36">
      <c r="A29" s="55">
        <f>SUM(C29:AH29)</f>
        <v>3107998.8210440907</v>
      </c>
      <c r="B29" s="5" t="s">
        <v>56</v>
      </c>
      <c r="C29" s="4"/>
      <c r="D29" s="4"/>
      <c r="E29" s="4">
        <v>3058192.1810440905</v>
      </c>
      <c r="F29" s="4"/>
      <c r="G29" s="4"/>
      <c r="H29" s="64">
        <v>0</v>
      </c>
      <c r="I29" s="4">
        <v>0</v>
      </c>
      <c r="J29" s="4">
        <v>0</v>
      </c>
      <c r="L29" s="4"/>
      <c r="M29" s="4"/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4">
        <v>0</v>
      </c>
      <c r="V29" s="4">
        <v>0</v>
      </c>
      <c r="X29" s="4">
        <v>0</v>
      </c>
      <c r="Z29" s="4">
        <v>0</v>
      </c>
      <c r="AA29" s="4">
        <v>0</v>
      </c>
      <c r="AB29" s="4">
        <v>49806.640000000007</v>
      </c>
      <c r="AC29" s="4">
        <v>0</v>
      </c>
      <c r="AD29" s="4">
        <v>0</v>
      </c>
      <c r="AE29" s="4">
        <v>0</v>
      </c>
      <c r="AG29" s="4">
        <v>0</v>
      </c>
      <c r="AJ29" s="7">
        <f>A29</f>
        <v>3107998.8210440907</v>
      </c>
    </row>
    <row r="30" spans="1:36">
      <c r="A30" s="55">
        <f>SUM(C30:AH30)</f>
        <v>3118031.0093600093</v>
      </c>
      <c r="B30" s="5" t="s">
        <v>57</v>
      </c>
      <c r="C30" s="4"/>
      <c r="D30" s="4"/>
      <c r="E30" s="4">
        <v>3068224.3693600092</v>
      </c>
      <c r="F30" s="4"/>
      <c r="G30" s="4"/>
      <c r="H30" s="64">
        <v>0</v>
      </c>
      <c r="I30" s="4">
        <v>0</v>
      </c>
      <c r="J30" s="4">
        <v>0</v>
      </c>
      <c r="L30" s="4"/>
      <c r="M30" s="4"/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4">
        <v>0</v>
      </c>
      <c r="V30" s="4">
        <v>0</v>
      </c>
      <c r="X30" s="4">
        <v>0</v>
      </c>
      <c r="Z30" s="4">
        <v>0</v>
      </c>
      <c r="AA30" s="4">
        <v>0</v>
      </c>
      <c r="AB30" s="4">
        <v>49806.640000000007</v>
      </c>
      <c r="AC30" s="4">
        <v>0</v>
      </c>
      <c r="AD30" s="4">
        <v>0</v>
      </c>
      <c r="AE30" s="4">
        <v>0</v>
      </c>
      <c r="AG30" s="4">
        <v>0</v>
      </c>
      <c r="AJ30" s="7">
        <f>A30</f>
        <v>3118031.0093600093</v>
      </c>
    </row>
    <row r="31" spans="1:36">
      <c r="A31" s="55">
        <f>SUM(C31:AH31)</f>
        <v>1582773.7288747495</v>
      </c>
      <c r="B31" s="5" t="s">
        <v>58</v>
      </c>
      <c r="C31" s="4"/>
      <c r="D31" s="4"/>
      <c r="E31" s="4">
        <v>1532967.0888747496</v>
      </c>
      <c r="F31" s="4"/>
      <c r="G31" s="4"/>
      <c r="H31" s="64">
        <v>0</v>
      </c>
      <c r="I31" s="4">
        <v>0</v>
      </c>
      <c r="J31" s="4">
        <v>0</v>
      </c>
      <c r="L31" s="4"/>
      <c r="M31" s="4"/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0</v>
      </c>
      <c r="U31" s="4">
        <v>0</v>
      </c>
      <c r="V31" s="4">
        <v>0</v>
      </c>
      <c r="X31" s="4">
        <v>0</v>
      </c>
      <c r="Z31" s="4">
        <v>0</v>
      </c>
      <c r="AA31" s="4">
        <v>0</v>
      </c>
      <c r="AB31" s="4">
        <v>49806.640000000007</v>
      </c>
      <c r="AC31" s="4">
        <v>0</v>
      </c>
      <c r="AD31" s="4">
        <v>0</v>
      </c>
      <c r="AE31" s="4">
        <v>0</v>
      </c>
      <c r="AG31" s="4">
        <v>0</v>
      </c>
      <c r="AJ31" s="7">
        <f>A31</f>
        <v>1582773.7288747495</v>
      </c>
    </row>
    <row r="32" spans="1:36">
      <c r="A32" s="55">
        <f>SUM(C32:AH32)</f>
        <v>1250161</v>
      </c>
      <c r="B32" s="5" t="s">
        <v>59</v>
      </c>
      <c r="C32" s="4"/>
      <c r="D32" s="4">
        <v>0</v>
      </c>
      <c r="E32" s="4">
        <v>1250161</v>
      </c>
      <c r="F32" s="4">
        <v>0</v>
      </c>
      <c r="G32" s="4"/>
      <c r="H32" s="64">
        <v>0</v>
      </c>
      <c r="I32" s="4">
        <v>0</v>
      </c>
      <c r="J32" s="4">
        <v>0</v>
      </c>
      <c r="L32" s="4"/>
      <c r="M32" s="4"/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  <c r="V32" s="4">
        <v>0</v>
      </c>
      <c r="X32" s="4">
        <v>0</v>
      </c>
      <c r="Z32" s="4">
        <v>0</v>
      </c>
      <c r="AA32" s="4">
        <v>0</v>
      </c>
      <c r="AB32" s="4">
        <v>0</v>
      </c>
      <c r="AC32" s="4">
        <v>0</v>
      </c>
      <c r="AD32" s="4">
        <v>0</v>
      </c>
      <c r="AE32" s="4">
        <v>0</v>
      </c>
      <c r="AG32" s="4">
        <v>0</v>
      </c>
      <c r="AJ32" s="7">
        <f>A32</f>
        <v>1250161</v>
      </c>
    </row>
    <row r="33" spans="1:36">
      <c r="A33" s="55">
        <f>SUM(C33:AH33)</f>
        <v>18404295.032591067</v>
      </c>
      <c r="B33" s="5" t="s">
        <v>60</v>
      </c>
      <c r="C33" s="4"/>
      <c r="D33" s="4"/>
      <c r="E33" s="4">
        <v>2441297.7693310441</v>
      </c>
      <c r="F33" s="4">
        <v>13150062.195215208</v>
      </c>
      <c r="G33" s="4"/>
      <c r="H33" s="64">
        <v>0</v>
      </c>
      <c r="I33" s="4">
        <v>0</v>
      </c>
      <c r="J33" s="4">
        <v>0</v>
      </c>
      <c r="L33" s="4"/>
      <c r="M33" s="4"/>
      <c r="O33" s="4">
        <v>0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  <c r="U33" s="4">
        <v>0</v>
      </c>
      <c r="V33" s="4">
        <v>0</v>
      </c>
      <c r="X33" s="4">
        <v>2750404.5080448161</v>
      </c>
      <c r="Z33" s="4">
        <v>0</v>
      </c>
      <c r="AA33" s="4">
        <v>0</v>
      </c>
      <c r="AB33" s="4">
        <v>62530.559999999998</v>
      </c>
      <c r="AC33" s="4">
        <v>0</v>
      </c>
      <c r="AD33" s="4">
        <v>0</v>
      </c>
      <c r="AE33" s="4">
        <v>0</v>
      </c>
      <c r="AG33" s="4">
        <v>0</v>
      </c>
      <c r="AJ33" s="7">
        <f>A33</f>
        <v>18404295.032591067</v>
      </c>
    </row>
    <row r="34" spans="1:36">
      <c r="A34" s="55">
        <f>SUM(C34:AH34)</f>
        <v>18250853.7962902</v>
      </c>
      <c r="B34" s="5" t="s">
        <v>61</v>
      </c>
      <c r="C34" s="4"/>
      <c r="D34" s="4"/>
      <c r="E34" s="4">
        <v>2427043.1858057086</v>
      </c>
      <c r="F34" s="4">
        <v>13073279.812385928</v>
      </c>
      <c r="G34" s="4"/>
      <c r="H34" s="64">
        <v>0</v>
      </c>
      <c r="I34" s="4">
        <v>0</v>
      </c>
      <c r="J34" s="4">
        <v>0</v>
      </c>
      <c r="L34" s="4"/>
      <c r="M34" s="4"/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4">
        <v>0</v>
      </c>
      <c r="V34" s="4">
        <v>0</v>
      </c>
      <c r="X34" s="4">
        <v>2688000.2380985669</v>
      </c>
      <c r="Z34" s="4">
        <v>0</v>
      </c>
      <c r="AA34" s="4">
        <v>0</v>
      </c>
      <c r="AB34" s="4">
        <v>62530.559999999998</v>
      </c>
      <c r="AC34" s="4">
        <v>0</v>
      </c>
      <c r="AD34" s="4">
        <v>0</v>
      </c>
      <c r="AE34" s="4">
        <v>0</v>
      </c>
      <c r="AG34" s="4">
        <v>0</v>
      </c>
      <c r="AJ34" s="7">
        <f>A34</f>
        <v>18250853.7962902</v>
      </c>
    </row>
    <row r="35" spans="1:36">
      <c r="A35" s="55">
        <f>SUM(C35:AH35)</f>
        <v>20231717.816215083</v>
      </c>
      <c r="B35" s="5" t="s">
        <v>62</v>
      </c>
      <c r="C35" s="4"/>
      <c r="D35" s="4"/>
      <c r="E35" s="4">
        <v>2446369.7843362521</v>
      </c>
      <c r="F35" s="4">
        <v>15013412.628474699</v>
      </c>
      <c r="G35" s="4"/>
      <c r="H35" s="64">
        <v>0</v>
      </c>
      <c r="I35" s="4">
        <v>0</v>
      </c>
      <c r="J35" s="4">
        <v>0</v>
      </c>
      <c r="L35" s="4"/>
      <c r="M35" s="4"/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4">
        <v>0</v>
      </c>
      <c r="V35" s="4">
        <v>0</v>
      </c>
      <c r="X35" s="4">
        <v>2709404.8434041338</v>
      </c>
      <c r="Z35" s="4">
        <v>0</v>
      </c>
      <c r="AA35" s="4">
        <v>0</v>
      </c>
      <c r="AB35" s="4">
        <v>62530.559999999998</v>
      </c>
      <c r="AC35" s="4">
        <v>0</v>
      </c>
      <c r="AD35" s="4">
        <v>0</v>
      </c>
      <c r="AE35" s="4">
        <v>0</v>
      </c>
      <c r="AG35" s="4">
        <v>0</v>
      </c>
      <c r="AJ35" s="7">
        <f>A35</f>
        <v>20231717.816215083</v>
      </c>
    </row>
    <row r="36" spans="1:36">
      <c r="A36" s="55">
        <f>SUM(C36:AH36)</f>
        <v>1249018.0570204775</v>
      </c>
      <c r="B36" s="5" t="s">
        <v>63</v>
      </c>
      <c r="C36" s="4"/>
      <c r="D36" s="4"/>
      <c r="E36" s="4">
        <v>1218432.4570204774</v>
      </c>
      <c r="F36" s="4"/>
      <c r="G36" s="4"/>
      <c r="H36" s="64">
        <v>0</v>
      </c>
      <c r="I36" s="4">
        <v>0</v>
      </c>
      <c r="J36" s="4">
        <v>0</v>
      </c>
      <c r="L36" s="4"/>
      <c r="M36" s="4"/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4">
        <v>0</v>
      </c>
      <c r="V36" s="4">
        <v>0</v>
      </c>
      <c r="X36" s="4">
        <v>0</v>
      </c>
      <c r="Z36" s="4">
        <v>0</v>
      </c>
      <c r="AA36" s="4">
        <v>0</v>
      </c>
      <c r="AB36" s="4">
        <v>30585.599999999999</v>
      </c>
      <c r="AC36" s="4">
        <v>0</v>
      </c>
      <c r="AD36" s="4">
        <v>0</v>
      </c>
      <c r="AE36" s="4">
        <v>0</v>
      </c>
      <c r="AG36" s="4">
        <v>0</v>
      </c>
      <c r="AJ36" s="7">
        <f>A36</f>
        <v>1249018.0570204775</v>
      </c>
    </row>
    <row r="37" spans="1:36">
      <c r="A37" s="55">
        <f>SUM(C37:AH37)</f>
        <v>1253295.245163314</v>
      </c>
      <c r="B37" s="5" t="s">
        <v>64</v>
      </c>
      <c r="C37" s="4"/>
      <c r="D37" s="4"/>
      <c r="E37" s="4">
        <v>1222709.645163314</v>
      </c>
      <c r="F37" s="4"/>
      <c r="G37" s="4"/>
      <c r="H37" s="64">
        <v>0</v>
      </c>
      <c r="I37" s="4">
        <v>0</v>
      </c>
      <c r="J37" s="4">
        <v>0</v>
      </c>
      <c r="L37" s="4"/>
      <c r="M37" s="4"/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  <c r="U37" s="4">
        <v>0</v>
      </c>
      <c r="V37" s="4">
        <v>0</v>
      </c>
      <c r="X37" s="4">
        <v>0</v>
      </c>
      <c r="Z37" s="4">
        <v>0</v>
      </c>
      <c r="AA37" s="4">
        <v>0</v>
      </c>
      <c r="AB37" s="4">
        <v>30585.599999999999</v>
      </c>
      <c r="AC37" s="4">
        <v>0</v>
      </c>
      <c r="AD37" s="4">
        <v>0</v>
      </c>
      <c r="AE37" s="4">
        <v>0</v>
      </c>
      <c r="AG37" s="4">
        <v>0</v>
      </c>
      <c r="AJ37" s="7">
        <f>A37</f>
        <v>1253295.245163314</v>
      </c>
    </row>
    <row r="38" spans="1:36">
      <c r="A38" s="55">
        <f>SUM(C38:AH38)</f>
        <v>1248700.9416212323</v>
      </c>
      <c r="B38" s="5" t="s">
        <v>65</v>
      </c>
      <c r="C38" s="4"/>
      <c r="D38" s="4"/>
      <c r="E38" s="4">
        <v>1218115.3416212322</v>
      </c>
      <c r="F38" s="4"/>
      <c r="G38" s="4"/>
      <c r="H38" s="64">
        <v>0</v>
      </c>
      <c r="I38" s="4">
        <v>0</v>
      </c>
      <c r="J38" s="4">
        <v>0</v>
      </c>
      <c r="L38" s="4"/>
      <c r="M38" s="4"/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4">
        <v>0</v>
      </c>
      <c r="V38" s="4">
        <v>0</v>
      </c>
      <c r="X38" s="4">
        <v>0</v>
      </c>
      <c r="Z38" s="4">
        <v>0</v>
      </c>
      <c r="AA38" s="4">
        <v>0</v>
      </c>
      <c r="AB38" s="4">
        <v>30585.599999999999</v>
      </c>
      <c r="AC38" s="4">
        <v>0</v>
      </c>
      <c r="AD38" s="4">
        <v>0</v>
      </c>
      <c r="AE38" s="4">
        <v>0</v>
      </c>
      <c r="AG38" s="4">
        <v>0</v>
      </c>
      <c r="AJ38" s="7">
        <f>A38</f>
        <v>1248700.9416212323</v>
      </c>
    </row>
    <row r="39" spans="1:36">
      <c r="A39" s="55">
        <f>SUM(C39:AH39)</f>
        <v>1248859.2475457401</v>
      </c>
      <c r="B39" s="5" t="s">
        <v>66</v>
      </c>
      <c r="C39" s="4"/>
      <c r="D39" s="4"/>
      <c r="E39" s="4">
        <v>1218273.64754574</v>
      </c>
      <c r="F39" s="4"/>
      <c r="G39" s="4"/>
      <c r="H39" s="64">
        <v>0</v>
      </c>
      <c r="I39" s="4">
        <v>0</v>
      </c>
      <c r="J39" s="4">
        <v>0</v>
      </c>
      <c r="L39" s="4"/>
      <c r="M39" s="4"/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4">
        <v>0</v>
      </c>
      <c r="V39" s="4">
        <v>0</v>
      </c>
      <c r="X39" s="4">
        <v>0</v>
      </c>
      <c r="Z39" s="4">
        <v>0</v>
      </c>
      <c r="AA39" s="4">
        <v>0</v>
      </c>
      <c r="AB39" s="4">
        <v>30585.599999999999</v>
      </c>
      <c r="AC39" s="4">
        <v>0</v>
      </c>
      <c r="AD39" s="4">
        <v>0</v>
      </c>
      <c r="AE39" s="4">
        <v>0</v>
      </c>
      <c r="AG39" s="4">
        <v>0</v>
      </c>
      <c r="AJ39" s="7">
        <f>A39</f>
        <v>1248859.2475457401</v>
      </c>
    </row>
    <row r="40" spans="1:36">
      <c r="A40" s="55">
        <f>SUM(C40:AH40)</f>
        <v>1285398.8171404407</v>
      </c>
      <c r="B40" s="5" t="s">
        <v>67</v>
      </c>
      <c r="C40" s="4"/>
      <c r="D40" s="4"/>
      <c r="E40" s="4">
        <v>1222868.2571404406</v>
      </c>
      <c r="F40" s="4"/>
      <c r="G40" s="4"/>
      <c r="H40" s="64">
        <v>0</v>
      </c>
      <c r="I40" s="4">
        <v>0</v>
      </c>
      <c r="J40" s="4">
        <v>0</v>
      </c>
      <c r="L40" s="4"/>
      <c r="M40" s="4"/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0</v>
      </c>
      <c r="V40" s="4">
        <v>0</v>
      </c>
      <c r="X40" s="4">
        <v>0</v>
      </c>
      <c r="Z40" s="4">
        <v>0</v>
      </c>
      <c r="AA40" s="4">
        <v>0</v>
      </c>
      <c r="AB40" s="4">
        <v>62530.559999999998</v>
      </c>
      <c r="AC40" s="4">
        <v>0</v>
      </c>
      <c r="AD40" s="4">
        <v>0</v>
      </c>
      <c r="AE40" s="4">
        <v>0</v>
      </c>
      <c r="AG40" s="4">
        <v>0</v>
      </c>
      <c r="AJ40" s="7">
        <f>A40</f>
        <v>1285398.8171404407</v>
      </c>
    </row>
    <row r="41" spans="1:36">
      <c r="A41" s="55">
        <f>SUM(C41:AH41)</f>
        <v>1285557.2183127622</v>
      </c>
      <c r="B41" s="5" t="s">
        <v>68</v>
      </c>
      <c r="C41" s="4"/>
      <c r="D41" s="4"/>
      <c r="E41" s="4">
        <v>1223026.6583127622</v>
      </c>
      <c r="F41" s="4"/>
      <c r="G41" s="4"/>
      <c r="H41" s="64">
        <v>0</v>
      </c>
      <c r="I41" s="4">
        <v>0</v>
      </c>
      <c r="J41" s="4">
        <v>0</v>
      </c>
      <c r="L41" s="4"/>
      <c r="M41" s="4"/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4">
        <v>0</v>
      </c>
      <c r="V41" s="4">
        <v>0</v>
      </c>
      <c r="X41" s="4">
        <v>0</v>
      </c>
      <c r="Z41" s="4">
        <v>0</v>
      </c>
      <c r="AA41" s="4">
        <v>0</v>
      </c>
      <c r="AB41" s="4">
        <v>62530.559999999998</v>
      </c>
      <c r="AC41" s="4">
        <v>0</v>
      </c>
      <c r="AD41" s="4">
        <v>0</v>
      </c>
      <c r="AE41" s="4">
        <v>0</v>
      </c>
      <c r="AG41" s="4">
        <v>0</v>
      </c>
      <c r="AJ41" s="7">
        <f>A41</f>
        <v>1285557.2183127622</v>
      </c>
    </row>
    <row r="42" spans="1:36">
      <c r="A42" s="55">
        <f>SUM(C42:AH42)</f>
        <v>1204790.5898039215</v>
      </c>
      <c r="B42" s="5" t="s">
        <v>69</v>
      </c>
      <c r="C42" s="4"/>
      <c r="D42" s="4"/>
      <c r="E42" s="4">
        <v>1174204.9898039214</v>
      </c>
      <c r="F42" s="4"/>
      <c r="G42" s="4"/>
      <c r="H42" s="64">
        <v>0</v>
      </c>
      <c r="I42" s="4">
        <v>0</v>
      </c>
      <c r="J42" s="4">
        <v>0</v>
      </c>
      <c r="L42" s="4"/>
      <c r="M42" s="4"/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0</v>
      </c>
      <c r="U42" s="4">
        <v>0</v>
      </c>
      <c r="V42" s="4">
        <v>0</v>
      </c>
      <c r="X42" s="4">
        <v>0</v>
      </c>
      <c r="Z42" s="4">
        <v>0</v>
      </c>
      <c r="AA42" s="4">
        <v>0</v>
      </c>
      <c r="AB42" s="4">
        <v>30585.599999999999</v>
      </c>
      <c r="AC42" s="4">
        <v>0</v>
      </c>
      <c r="AD42" s="4">
        <v>0</v>
      </c>
      <c r="AE42" s="4">
        <v>0</v>
      </c>
      <c r="AG42" s="4">
        <v>0</v>
      </c>
      <c r="AJ42" s="7">
        <f>A42</f>
        <v>1204790.5898039215</v>
      </c>
    </row>
    <row r="43" spans="1:36">
      <c r="A43" s="55">
        <f>SUM(C43:AH43)</f>
        <v>1213828.7213648069</v>
      </c>
      <c r="B43" s="5" t="s">
        <v>70</v>
      </c>
      <c r="C43" s="4"/>
      <c r="D43" s="4"/>
      <c r="E43" s="4">
        <v>1183243.1213648068</v>
      </c>
      <c r="F43" s="4"/>
      <c r="G43" s="4"/>
      <c r="H43" s="64">
        <v>0</v>
      </c>
      <c r="I43" s="4">
        <v>0</v>
      </c>
      <c r="J43" s="4">
        <v>0</v>
      </c>
      <c r="L43" s="4"/>
      <c r="M43" s="4"/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4">
        <v>0</v>
      </c>
      <c r="U43" s="4">
        <v>0</v>
      </c>
      <c r="V43" s="4">
        <v>0</v>
      </c>
      <c r="X43" s="4">
        <v>0</v>
      </c>
      <c r="Z43" s="4">
        <v>0</v>
      </c>
      <c r="AA43" s="4">
        <v>0</v>
      </c>
      <c r="AB43" s="4">
        <v>30585.599999999999</v>
      </c>
      <c r="AC43" s="4">
        <v>0</v>
      </c>
      <c r="AD43" s="4">
        <v>0</v>
      </c>
      <c r="AE43" s="4">
        <v>0</v>
      </c>
      <c r="AG43" s="4">
        <v>0</v>
      </c>
      <c r="AJ43" s="7">
        <f>A43</f>
        <v>1213828.7213648069</v>
      </c>
    </row>
    <row r="44" spans="1:36">
      <c r="A44" s="55">
        <f>SUM(C44:AH44)</f>
        <v>1219899.1082340584</v>
      </c>
      <c r="B44" s="5" t="s">
        <v>71</v>
      </c>
      <c r="C44" s="4"/>
      <c r="D44" s="4"/>
      <c r="E44" s="4">
        <v>1189313.5082340583</v>
      </c>
      <c r="F44" s="4"/>
      <c r="G44" s="4"/>
      <c r="H44" s="64">
        <v>0</v>
      </c>
      <c r="I44" s="4">
        <v>0</v>
      </c>
      <c r="J44" s="4">
        <v>0</v>
      </c>
      <c r="L44" s="4"/>
      <c r="M44" s="4"/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0</v>
      </c>
      <c r="V44" s="4">
        <v>0</v>
      </c>
      <c r="X44" s="4">
        <v>0</v>
      </c>
      <c r="Z44" s="4">
        <v>0</v>
      </c>
      <c r="AA44" s="4">
        <v>0</v>
      </c>
      <c r="AB44" s="4">
        <v>30585.599999999999</v>
      </c>
      <c r="AC44" s="4">
        <v>0</v>
      </c>
      <c r="AD44" s="4">
        <v>0</v>
      </c>
      <c r="AE44" s="4">
        <v>0</v>
      </c>
      <c r="AG44" s="4">
        <v>0</v>
      </c>
      <c r="AJ44" s="7">
        <f>A44</f>
        <v>1219899.1082340584</v>
      </c>
    </row>
    <row r="45" spans="1:36">
      <c r="A45" s="55">
        <f>SUM(C45:AH45)</f>
        <v>1217336.0560003745</v>
      </c>
      <c r="B45" s="5" t="s">
        <v>72</v>
      </c>
      <c r="C45" s="4"/>
      <c r="D45" s="4"/>
      <c r="E45" s="4">
        <v>1186750.4560003744</v>
      </c>
      <c r="F45" s="4"/>
      <c r="G45" s="4"/>
      <c r="H45" s="64">
        <v>0</v>
      </c>
      <c r="I45" s="4">
        <v>0</v>
      </c>
      <c r="J45" s="4">
        <v>0</v>
      </c>
      <c r="L45" s="4"/>
      <c r="M45" s="4"/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4">
        <v>0</v>
      </c>
      <c r="V45" s="4">
        <v>0</v>
      </c>
      <c r="X45" s="4">
        <v>0</v>
      </c>
      <c r="Z45" s="4">
        <v>0</v>
      </c>
      <c r="AA45" s="4">
        <v>0</v>
      </c>
      <c r="AB45" s="4">
        <v>30585.599999999999</v>
      </c>
      <c r="AC45" s="4">
        <v>0</v>
      </c>
      <c r="AD45" s="4">
        <v>0</v>
      </c>
      <c r="AE45" s="4">
        <v>0</v>
      </c>
      <c r="AG45" s="4">
        <v>0</v>
      </c>
      <c r="AJ45" s="7">
        <f>A45</f>
        <v>1217336.0560003745</v>
      </c>
    </row>
    <row r="46" spans="1:36">
      <c r="A46" s="55">
        <f>SUM(C46:AH46)</f>
        <v>1228127.8548790435</v>
      </c>
      <c r="B46" s="5" t="s">
        <v>457</v>
      </c>
      <c r="C46" s="4"/>
      <c r="D46" s="4"/>
      <c r="E46" s="4">
        <v>1197542.2548790434</v>
      </c>
      <c r="F46" s="4"/>
      <c r="G46" s="4"/>
      <c r="H46" s="64">
        <v>0</v>
      </c>
      <c r="I46" s="4">
        <v>0</v>
      </c>
      <c r="J46" s="4">
        <v>0</v>
      </c>
      <c r="L46" s="4"/>
      <c r="M46" s="4"/>
      <c r="O46" s="4"/>
      <c r="P46" s="4"/>
      <c r="Q46" s="4"/>
      <c r="R46" s="4"/>
      <c r="S46" s="4"/>
      <c r="T46" s="4"/>
      <c r="U46" s="4"/>
      <c r="V46" s="4"/>
      <c r="X46" s="4">
        <v>0</v>
      </c>
      <c r="Z46" s="4">
        <v>0</v>
      </c>
      <c r="AA46" s="4">
        <v>0</v>
      </c>
      <c r="AB46" s="4">
        <v>30585.599999999999</v>
      </c>
      <c r="AC46" s="4">
        <v>0</v>
      </c>
      <c r="AD46" s="4">
        <v>0</v>
      </c>
      <c r="AE46" s="4">
        <v>0</v>
      </c>
      <c r="AG46" s="4">
        <v>0</v>
      </c>
      <c r="AJ46" s="7">
        <f>A46</f>
        <v>1228127.8548790435</v>
      </c>
    </row>
    <row r="47" spans="1:36">
      <c r="A47" s="55">
        <f>SUM(C47:AH47)</f>
        <v>1228667.4448229771</v>
      </c>
      <c r="B47" s="5" t="s">
        <v>458</v>
      </c>
      <c r="C47" s="4"/>
      <c r="D47" s="4"/>
      <c r="E47" s="4">
        <v>1198081.844822977</v>
      </c>
      <c r="F47" s="4"/>
      <c r="G47" s="4"/>
      <c r="H47" s="64">
        <v>0</v>
      </c>
      <c r="I47" s="4">
        <v>0</v>
      </c>
      <c r="J47" s="4">
        <v>0</v>
      </c>
      <c r="L47" s="4"/>
      <c r="M47" s="4"/>
      <c r="O47" s="4"/>
      <c r="P47" s="4"/>
      <c r="Q47" s="4"/>
      <c r="R47" s="4"/>
      <c r="S47" s="4"/>
      <c r="T47" s="4"/>
      <c r="U47" s="4"/>
      <c r="V47" s="4"/>
      <c r="X47" s="4">
        <v>0</v>
      </c>
      <c r="Z47" s="4">
        <v>0</v>
      </c>
      <c r="AA47" s="4">
        <v>0</v>
      </c>
      <c r="AB47" s="4">
        <v>30585.599999999999</v>
      </c>
      <c r="AC47" s="4">
        <v>0</v>
      </c>
      <c r="AD47" s="4">
        <v>0</v>
      </c>
      <c r="AE47" s="4">
        <v>0</v>
      </c>
      <c r="AG47" s="4">
        <v>0</v>
      </c>
      <c r="AJ47" s="7">
        <f>A47</f>
        <v>1228667.4448229771</v>
      </c>
    </row>
    <row r="48" spans="1:36">
      <c r="A48" s="55">
        <f>SUM(C48:AH48)</f>
        <v>16446544.555102315</v>
      </c>
      <c r="B48" s="5" t="s">
        <v>459</v>
      </c>
      <c r="C48" s="4"/>
      <c r="D48" s="4"/>
      <c r="E48" s="4">
        <v>1201454.281972561</v>
      </c>
      <c r="F48" s="4">
        <v>12768246.333824396</v>
      </c>
      <c r="G48" s="4"/>
      <c r="H48" s="64">
        <v>0</v>
      </c>
      <c r="I48" s="4">
        <v>0</v>
      </c>
      <c r="J48" s="4">
        <v>0</v>
      </c>
      <c r="L48" s="4"/>
      <c r="M48" s="4"/>
      <c r="O48" s="4"/>
      <c r="P48" s="4"/>
      <c r="Q48" s="4"/>
      <c r="R48" s="4"/>
      <c r="S48" s="4"/>
      <c r="T48" s="4"/>
      <c r="U48" s="4"/>
      <c r="V48" s="4"/>
      <c r="X48" s="4">
        <v>2414313.3793053566</v>
      </c>
      <c r="Z48" s="4">
        <v>0</v>
      </c>
      <c r="AA48" s="4">
        <v>0</v>
      </c>
      <c r="AB48" s="4">
        <v>62530.559999999998</v>
      </c>
      <c r="AC48" s="4">
        <v>0</v>
      </c>
      <c r="AD48" s="4">
        <v>0</v>
      </c>
      <c r="AE48" s="4">
        <v>0</v>
      </c>
      <c r="AG48" s="4">
        <v>0</v>
      </c>
      <c r="AJ48" s="7">
        <f>A48</f>
        <v>16446544.555102315</v>
      </c>
    </row>
    <row r="49" spans="1:36">
      <c r="A49" s="55">
        <f>SUM(C49:AH49)</f>
        <v>1233793.5492903448</v>
      </c>
      <c r="B49" s="5" t="s">
        <v>460</v>
      </c>
      <c r="C49" s="4"/>
      <c r="D49" s="4"/>
      <c r="E49" s="4">
        <v>1203207.9492903447</v>
      </c>
      <c r="F49" s="4"/>
      <c r="G49" s="4"/>
      <c r="H49" s="64">
        <v>0</v>
      </c>
      <c r="I49" s="4">
        <v>0</v>
      </c>
      <c r="J49" s="4">
        <v>0</v>
      </c>
      <c r="L49" s="4"/>
      <c r="M49" s="4"/>
      <c r="O49" s="4"/>
      <c r="P49" s="4"/>
      <c r="Q49" s="4"/>
      <c r="R49" s="4"/>
      <c r="S49" s="4"/>
      <c r="T49" s="4"/>
      <c r="U49" s="4"/>
      <c r="V49" s="4"/>
      <c r="X49" s="4">
        <v>0</v>
      </c>
      <c r="Z49" s="4">
        <v>0</v>
      </c>
      <c r="AA49" s="4">
        <v>0</v>
      </c>
      <c r="AB49" s="4">
        <v>30585.599999999999</v>
      </c>
      <c r="AC49" s="4">
        <v>0</v>
      </c>
      <c r="AD49" s="4">
        <v>0</v>
      </c>
      <c r="AE49" s="4">
        <v>0</v>
      </c>
      <c r="AG49" s="4">
        <v>0</v>
      </c>
      <c r="AJ49" s="7">
        <f>A49</f>
        <v>1233793.5492903448</v>
      </c>
    </row>
    <row r="50" spans="1:36">
      <c r="A50" s="55">
        <f>SUM(C50:AH50)</f>
        <v>1234872.7291782119</v>
      </c>
      <c r="B50" s="5" t="s">
        <v>461</v>
      </c>
      <c r="C50" s="4"/>
      <c r="D50" s="4"/>
      <c r="E50" s="4">
        <v>1204287.1291782118</v>
      </c>
      <c r="F50" s="4"/>
      <c r="G50" s="4"/>
      <c r="H50" s="64">
        <v>0</v>
      </c>
      <c r="I50" s="4">
        <v>0</v>
      </c>
      <c r="J50" s="4">
        <v>0</v>
      </c>
      <c r="L50" s="4"/>
      <c r="M50" s="4"/>
      <c r="O50" s="4"/>
      <c r="P50" s="4"/>
      <c r="Q50" s="4"/>
      <c r="R50" s="4"/>
      <c r="S50" s="4"/>
      <c r="T50" s="4"/>
      <c r="U50" s="4"/>
      <c r="V50" s="4"/>
      <c r="X50" s="4">
        <v>0</v>
      </c>
      <c r="Z50" s="4">
        <v>0</v>
      </c>
      <c r="AA50" s="4">
        <v>0</v>
      </c>
      <c r="AB50" s="4">
        <v>30585.599999999999</v>
      </c>
      <c r="AC50" s="4">
        <v>0</v>
      </c>
      <c r="AD50" s="4">
        <v>0</v>
      </c>
      <c r="AE50" s="4">
        <v>0</v>
      </c>
      <c r="AG50" s="4">
        <v>0</v>
      </c>
      <c r="AJ50" s="7">
        <f>A50</f>
        <v>1234872.7291782119</v>
      </c>
    </row>
    <row r="51" spans="1:36">
      <c r="A51" s="55">
        <f>SUM(C51:AH51)</f>
        <v>1238514.9612997626</v>
      </c>
      <c r="B51" s="5" t="s">
        <v>462</v>
      </c>
      <c r="C51" s="4"/>
      <c r="D51" s="4"/>
      <c r="E51" s="4">
        <v>1207929.3612997625</v>
      </c>
      <c r="F51" s="4"/>
      <c r="G51" s="4"/>
      <c r="H51" s="64">
        <v>0</v>
      </c>
      <c r="I51" s="4">
        <v>0</v>
      </c>
      <c r="J51" s="4">
        <v>0</v>
      </c>
      <c r="L51" s="4"/>
      <c r="M51" s="4"/>
      <c r="O51" s="4"/>
      <c r="P51" s="4"/>
      <c r="Q51" s="4"/>
      <c r="R51" s="4"/>
      <c r="S51" s="4"/>
      <c r="T51" s="4"/>
      <c r="U51" s="4"/>
      <c r="V51" s="4"/>
      <c r="X51" s="4">
        <v>0</v>
      </c>
      <c r="Z51" s="4">
        <v>0</v>
      </c>
      <c r="AA51" s="4">
        <v>0</v>
      </c>
      <c r="AB51" s="4">
        <v>30585.599999999999</v>
      </c>
      <c r="AC51" s="4">
        <v>0</v>
      </c>
      <c r="AD51" s="4">
        <v>0</v>
      </c>
      <c r="AE51" s="4">
        <v>0</v>
      </c>
      <c r="AG51" s="4">
        <v>0</v>
      </c>
      <c r="AJ51" s="7">
        <f>A51</f>
        <v>1238514.9612997626</v>
      </c>
    </row>
    <row r="52" spans="1:36">
      <c r="A52" s="55">
        <f>SUM(C52:AH52)</f>
        <v>1238514.9612997626</v>
      </c>
      <c r="B52" s="5" t="s">
        <v>463</v>
      </c>
      <c r="C52" s="4"/>
      <c r="D52" s="4"/>
      <c r="E52" s="4">
        <v>1207929.3612997625</v>
      </c>
      <c r="F52" s="4"/>
      <c r="G52" s="4"/>
      <c r="H52" s="64">
        <v>0</v>
      </c>
      <c r="I52" s="4">
        <v>0</v>
      </c>
      <c r="J52" s="4">
        <v>0</v>
      </c>
      <c r="L52" s="4"/>
      <c r="M52" s="4"/>
      <c r="O52" s="4"/>
      <c r="P52" s="4"/>
      <c r="Q52" s="4"/>
      <c r="R52" s="4"/>
      <c r="S52" s="4"/>
      <c r="T52" s="4"/>
      <c r="U52" s="4"/>
      <c r="V52" s="4"/>
      <c r="X52" s="4">
        <v>0</v>
      </c>
      <c r="Z52" s="4">
        <v>0</v>
      </c>
      <c r="AA52" s="4">
        <v>0</v>
      </c>
      <c r="AB52" s="4">
        <v>30585.599999999999</v>
      </c>
      <c r="AC52" s="4">
        <v>0</v>
      </c>
      <c r="AD52" s="4">
        <v>0</v>
      </c>
      <c r="AE52" s="4">
        <v>0</v>
      </c>
      <c r="AG52" s="4">
        <v>0</v>
      </c>
      <c r="AJ52" s="7">
        <f>A52</f>
        <v>1238514.9612997626</v>
      </c>
    </row>
    <row r="53" spans="1:36">
      <c r="A53" s="55">
        <f>SUM(C53:AH53)</f>
        <v>1238514.9612997626</v>
      </c>
      <c r="B53" s="5" t="s">
        <v>464</v>
      </c>
      <c r="C53" s="4"/>
      <c r="D53" s="4"/>
      <c r="E53" s="4">
        <v>1207929.3612997625</v>
      </c>
      <c r="F53" s="4"/>
      <c r="G53" s="4"/>
      <c r="H53" s="64">
        <v>0</v>
      </c>
      <c r="I53" s="4">
        <v>0</v>
      </c>
      <c r="J53" s="4">
        <v>0</v>
      </c>
      <c r="L53" s="4"/>
      <c r="M53" s="4"/>
      <c r="O53" s="4"/>
      <c r="P53" s="4"/>
      <c r="Q53" s="4"/>
      <c r="R53" s="4"/>
      <c r="S53" s="4"/>
      <c r="T53" s="4"/>
      <c r="U53" s="4"/>
      <c r="V53" s="4"/>
      <c r="X53" s="4">
        <v>0</v>
      </c>
      <c r="Z53" s="4">
        <v>0</v>
      </c>
      <c r="AA53" s="4">
        <v>0</v>
      </c>
      <c r="AB53" s="4">
        <v>30585.599999999999</v>
      </c>
      <c r="AC53" s="4">
        <v>0</v>
      </c>
      <c r="AD53" s="4">
        <v>0</v>
      </c>
      <c r="AE53" s="4">
        <v>0</v>
      </c>
      <c r="AG53" s="4">
        <v>0</v>
      </c>
      <c r="AJ53" s="7">
        <f>A53</f>
        <v>1238514.9612997626</v>
      </c>
    </row>
    <row r="54" spans="1:36">
      <c r="A54" s="55">
        <f>SUM(C54:AH54)</f>
        <v>21157669.28995654</v>
      </c>
      <c r="B54" s="5" t="s">
        <v>465</v>
      </c>
      <c r="C54" s="4"/>
      <c r="D54" s="4"/>
      <c r="E54" s="4">
        <v>2415858.722599525</v>
      </c>
      <c r="F54" s="4">
        <v>16251955.004649676</v>
      </c>
      <c r="G54" s="4"/>
      <c r="H54" s="64">
        <v>0</v>
      </c>
      <c r="I54" s="4">
        <v>0</v>
      </c>
      <c r="J54" s="4">
        <v>0</v>
      </c>
      <c r="L54" s="4"/>
      <c r="M54" s="4"/>
      <c r="O54" s="4"/>
      <c r="P54" s="4"/>
      <c r="Q54" s="4"/>
      <c r="R54" s="4"/>
      <c r="S54" s="4"/>
      <c r="T54" s="4"/>
      <c r="U54" s="4"/>
      <c r="V54" s="4"/>
      <c r="X54" s="4">
        <v>2427325.0027073389</v>
      </c>
      <c r="Z54" s="4">
        <v>0</v>
      </c>
      <c r="AA54" s="4">
        <v>0</v>
      </c>
      <c r="AB54" s="4">
        <v>62530.559999999998</v>
      </c>
      <c r="AC54" s="4">
        <v>0</v>
      </c>
      <c r="AD54" s="4">
        <v>0</v>
      </c>
      <c r="AE54" s="4">
        <v>0</v>
      </c>
      <c r="AG54" s="4">
        <v>0</v>
      </c>
      <c r="AJ54" s="7">
        <f>A54</f>
        <v>21157669.28995654</v>
      </c>
    </row>
    <row r="55" spans="1:36">
      <c r="A55" s="55">
        <f>SUM(C55:AH55)</f>
        <v>1238514.9612997626</v>
      </c>
      <c r="B55" s="5" t="s">
        <v>466</v>
      </c>
      <c r="C55" s="4"/>
      <c r="D55" s="4"/>
      <c r="E55" s="4">
        <v>1207929.3612997625</v>
      </c>
      <c r="F55" s="4"/>
      <c r="G55" s="4"/>
      <c r="H55" s="64">
        <v>0</v>
      </c>
      <c r="I55" s="4">
        <v>0</v>
      </c>
      <c r="J55" s="4">
        <v>0</v>
      </c>
      <c r="L55" s="4"/>
      <c r="M55" s="4"/>
      <c r="O55" s="4"/>
      <c r="P55" s="4"/>
      <c r="Q55" s="4"/>
      <c r="R55" s="4"/>
      <c r="S55" s="4"/>
      <c r="T55" s="4"/>
      <c r="U55" s="4"/>
      <c r="V55" s="4"/>
      <c r="X55" s="4">
        <v>0</v>
      </c>
      <c r="Z55" s="4">
        <v>0</v>
      </c>
      <c r="AA55" s="4">
        <v>0</v>
      </c>
      <c r="AB55" s="4">
        <v>30585.599999999999</v>
      </c>
      <c r="AC55" s="4">
        <v>0</v>
      </c>
      <c r="AD55" s="4">
        <v>0</v>
      </c>
      <c r="AE55" s="4">
        <v>0</v>
      </c>
      <c r="AG55" s="4">
        <v>0</v>
      </c>
      <c r="AJ55" s="7">
        <f>A55</f>
        <v>1238514.9612997626</v>
      </c>
    </row>
    <row r="56" spans="1:36">
      <c r="A56" s="55">
        <f>SUM(C56:AH56)</f>
        <v>1238514.9612997626</v>
      </c>
      <c r="B56" s="5" t="s">
        <v>467</v>
      </c>
      <c r="C56" s="4"/>
      <c r="D56" s="4"/>
      <c r="E56" s="4">
        <v>1207929.3612997625</v>
      </c>
      <c r="F56" s="4"/>
      <c r="G56" s="4"/>
      <c r="H56" s="64">
        <v>0</v>
      </c>
      <c r="I56" s="4">
        <v>0</v>
      </c>
      <c r="J56" s="4">
        <v>0</v>
      </c>
      <c r="L56" s="4"/>
      <c r="M56" s="4"/>
      <c r="O56" s="4"/>
      <c r="P56" s="4"/>
      <c r="Q56" s="4"/>
      <c r="R56" s="4"/>
      <c r="S56" s="4"/>
      <c r="T56" s="4"/>
      <c r="U56" s="4"/>
      <c r="V56" s="4"/>
      <c r="X56" s="4">
        <v>0</v>
      </c>
      <c r="Z56" s="4">
        <v>0</v>
      </c>
      <c r="AA56" s="4">
        <v>0</v>
      </c>
      <c r="AB56" s="4">
        <v>30585.599999999999</v>
      </c>
      <c r="AC56" s="4">
        <v>0</v>
      </c>
      <c r="AD56" s="4">
        <v>0</v>
      </c>
      <c r="AE56" s="4">
        <v>0</v>
      </c>
      <c r="AG56" s="4">
        <v>0</v>
      </c>
      <c r="AJ56" s="7">
        <f>A56</f>
        <v>1238514.9612997626</v>
      </c>
    </row>
    <row r="57" spans="1:36">
      <c r="A57" s="55">
        <f>SUM(C57:AH57)</f>
        <v>1253746.2591433122</v>
      </c>
      <c r="B57" s="5" t="s">
        <v>468</v>
      </c>
      <c r="C57" s="4"/>
      <c r="D57" s="4"/>
      <c r="E57" s="4">
        <v>1223160.6591433121</v>
      </c>
      <c r="F57" s="4"/>
      <c r="G57" s="4"/>
      <c r="H57" s="64">
        <v>0</v>
      </c>
      <c r="I57" s="4">
        <v>0</v>
      </c>
      <c r="J57" s="4">
        <v>0</v>
      </c>
      <c r="L57" s="4"/>
      <c r="M57" s="4"/>
      <c r="O57" s="4"/>
      <c r="P57" s="4"/>
      <c r="Q57" s="4"/>
      <c r="R57" s="4"/>
      <c r="S57" s="4"/>
      <c r="T57" s="4"/>
      <c r="U57" s="4"/>
      <c r="V57" s="4"/>
      <c r="X57" s="4">
        <v>0</v>
      </c>
      <c r="Z57" s="4">
        <v>0</v>
      </c>
      <c r="AA57" s="4">
        <v>0</v>
      </c>
      <c r="AB57" s="4">
        <v>30585.599999999999</v>
      </c>
      <c r="AC57" s="4">
        <v>0</v>
      </c>
      <c r="AD57" s="4">
        <v>0</v>
      </c>
      <c r="AE57" s="4">
        <v>0</v>
      </c>
      <c r="AG57" s="4">
        <v>0</v>
      </c>
      <c r="AJ57" s="7">
        <f>A57</f>
        <v>1253746.2591433122</v>
      </c>
    </row>
    <row r="58" spans="1:36">
      <c r="A58" s="55">
        <f>SUM(C58:AH58)</f>
        <v>1275070.1641661196</v>
      </c>
      <c r="B58" s="5" t="s">
        <v>469</v>
      </c>
      <c r="C58" s="4"/>
      <c r="D58" s="4"/>
      <c r="E58" s="4">
        <v>1244484.5641661196</v>
      </c>
      <c r="F58" s="4"/>
      <c r="G58" s="4"/>
      <c r="H58" s="64">
        <v>0</v>
      </c>
      <c r="I58" s="4">
        <v>0</v>
      </c>
      <c r="J58" s="4">
        <v>0</v>
      </c>
      <c r="L58" s="4"/>
      <c r="M58" s="4"/>
      <c r="O58" s="4"/>
      <c r="P58" s="4"/>
      <c r="Q58" s="4"/>
      <c r="R58" s="4"/>
      <c r="S58" s="4"/>
      <c r="T58" s="4"/>
      <c r="U58" s="4"/>
      <c r="V58" s="4"/>
      <c r="X58" s="4">
        <v>0</v>
      </c>
      <c r="Z58" s="4">
        <v>0</v>
      </c>
      <c r="AA58" s="4">
        <v>0</v>
      </c>
      <c r="AB58" s="4">
        <v>30585.599999999999</v>
      </c>
      <c r="AC58" s="4">
        <v>0</v>
      </c>
      <c r="AD58" s="4">
        <v>0</v>
      </c>
      <c r="AE58" s="4">
        <v>0</v>
      </c>
      <c r="AG58" s="4">
        <v>0</v>
      </c>
      <c r="AJ58" s="7">
        <f>A58</f>
        <v>1275070.1641661196</v>
      </c>
    </row>
    <row r="59" spans="1:36">
      <c r="A59" s="55">
        <f>SUM(C59:AH59)</f>
        <v>1275070.1641661196</v>
      </c>
      <c r="B59" s="5" t="s">
        <v>470</v>
      </c>
      <c r="C59" s="4"/>
      <c r="D59" s="4"/>
      <c r="E59" s="4">
        <v>1244484.5641661196</v>
      </c>
      <c r="F59" s="4"/>
      <c r="G59" s="4"/>
      <c r="H59" s="64">
        <v>0</v>
      </c>
      <c r="I59" s="4">
        <v>0</v>
      </c>
      <c r="J59" s="4">
        <v>0</v>
      </c>
      <c r="L59" s="4"/>
      <c r="M59" s="4"/>
      <c r="O59" s="4"/>
      <c r="P59" s="4"/>
      <c r="Q59" s="4"/>
      <c r="R59" s="4"/>
      <c r="S59" s="4"/>
      <c r="T59" s="4"/>
      <c r="U59" s="4"/>
      <c r="V59" s="4"/>
      <c r="X59" s="4">
        <v>0</v>
      </c>
      <c r="Z59" s="4">
        <v>0</v>
      </c>
      <c r="AA59" s="4">
        <v>0</v>
      </c>
      <c r="AB59" s="4">
        <v>30585.599999999999</v>
      </c>
      <c r="AC59" s="4">
        <v>0</v>
      </c>
      <c r="AD59" s="4">
        <v>0</v>
      </c>
      <c r="AE59" s="4">
        <v>0</v>
      </c>
      <c r="AG59" s="4">
        <v>0</v>
      </c>
      <c r="AJ59" s="7">
        <f>A59</f>
        <v>1275070.1641661196</v>
      </c>
    </row>
    <row r="60" spans="1:36">
      <c r="A60" s="55">
        <f>SUM(C60:AH60)</f>
        <v>1267544.080040423</v>
      </c>
      <c r="B60" s="5" t="s">
        <v>471</v>
      </c>
      <c r="C60" s="4"/>
      <c r="D60" s="4"/>
      <c r="E60" s="4">
        <v>1236958.4800404229</v>
      </c>
      <c r="F60" s="4"/>
      <c r="G60" s="4"/>
      <c r="H60" s="64">
        <v>0</v>
      </c>
      <c r="I60" s="4">
        <v>0</v>
      </c>
      <c r="J60" s="4">
        <v>0</v>
      </c>
      <c r="L60" s="4"/>
      <c r="M60" s="4"/>
      <c r="O60" s="4"/>
      <c r="P60" s="4"/>
      <c r="Q60" s="4"/>
      <c r="R60" s="4"/>
      <c r="S60" s="4"/>
      <c r="T60" s="4"/>
      <c r="U60" s="4"/>
      <c r="V60" s="4"/>
      <c r="X60" s="4">
        <v>0</v>
      </c>
      <c r="Z60" s="4">
        <v>0</v>
      </c>
      <c r="AA60" s="4">
        <v>0</v>
      </c>
      <c r="AB60" s="4">
        <v>30585.599999999999</v>
      </c>
      <c r="AC60" s="4">
        <v>0</v>
      </c>
      <c r="AD60" s="4">
        <v>0</v>
      </c>
      <c r="AE60" s="4">
        <v>0</v>
      </c>
      <c r="AG60" s="4">
        <v>0</v>
      </c>
      <c r="AJ60" s="7">
        <f>A60</f>
        <v>1267544.080040423</v>
      </c>
    </row>
    <row r="61" spans="1:36">
      <c r="A61" s="55">
        <f>SUM(C61:AH61)</f>
        <v>1277265.2720361147</v>
      </c>
      <c r="B61" s="5" t="s">
        <v>472</v>
      </c>
      <c r="C61" s="4"/>
      <c r="D61" s="4"/>
      <c r="E61" s="4">
        <v>1246679.6720361146</v>
      </c>
      <c r="F61" s="4"/>
      <c r="G61" s="4"/>
      <c r="H61" s="64">
        <v>0</v>
      </c>
      <c r="I61" s="4">
        <v>0</v>
      </c>
      <c r="J61" s="4">
        <v>0</v>
      </c>
      <c r="L61" s="4"/>
      <c r="M61" s="4"/>
      <c r="O61" s="4"/>
      <c r="P61" s="4"/>
      <c r="Q61" s="4"/>
      <c r="R61" s="4"/>
      <c r="S61" s="4"/>
      <c r="T61" s="4"/>
      <c r="U61" s="4"/>
      <c r="V61" s="4"/>
      <c r="X61" s="4">
        <v>0</v>
      </c>
      <c r="Z61" s="4">
        <v>0</v>
      </c>
      <c r="AA61" s="4">
        <v>0</v>
      </c>
      <c r="AB61" s="4">
        <v>30585.599999999999</v>
      </c>
      <c r="AC61" s="4">
        <v>0</v>
      </c>
      <c r="AD61" s="4">
        <v>0</v>
      </c>
      <c r="AE61" s="4">
        <v>0</v>
      </c>
      <c r="AG61" s="4">
        <v>0</v>
      </c>
      <c r="AJ61" s="7">
        <f>A61</f>
        <v>1277265.2720361147</v>
      </c>
    </row>
    <row r="62" spans="1:36">
      <c r="A62" s="55">
        <f>SUM(C62:AH62)</f>
        <v>1250442.714098963</v>
      </c>
      <c r="B62" s="5" t="s">
        <v>473</v>
      </c>
      <c r="C62" s="4"/>
      <c r="D62" s="4"/>
      <c r="E62" s="4">
        <v>1250442.714098963</v>
      </c>
      <c r="F62" s="4"/>
      <c r="G62" s="4"/>
      <c r="H62" s="64">
        <v>0</v>
      </c>
      <c r="I62" s="4">
        <v>0</v>
      </c>
      <c r="J62" s="4">
        <v>0</v>
      </c>
      <c r="L62" s="4"/>
      <c r="M62" s="4"/>
      <c r="O62" s="4"/>
      <c r="P62" s="4"/>
      <c r="Q62" s="4"/>
      <c r="R62" s="4"/>
      <c r="S62" s="4"/>
      <c r="T62" s="4"/>
      <c r="U62" s="4"/>
      <c r="V62" s="4"/>
      <c r="X62" s="4">
        <v>0</v>
      </c>
      <c r="Z62" s="4">
        <v>0</v>
      </c>
      <c r="AA62" s="4">
        <v>0</v>
      </c>
      <c r="AB62" s="4">
        <v>0</v>
      </c>
      <c r="AC62" s="4">
        <v>0</v>
      </c>
      <c r="AD62" s="4">
        <v>0</v>
      </c>
      <c r="AE62" s="4">
        <v>0</v>
      </c>
      <c r="AG62" s="4">
        <v>0</v>
      </c>
      <c r="AJ62" s="7">
        <f>A62</f>
        <v>1250442.714098963</v>
      </c>
    </row>
    <row r="63" spans="1:36">
      <c r="A63" s="55">
        <f>SUM(C63:AH63)</f>
        <v>1286516.0837739501</v>
      </c>
      <c r="B63" s="5" t="s">
        <v>474</v>
      </c>
      <c r="C63" s="4"/>
      <c r="D63" s="4"/>
      <c r="E63" s="4">
        <v>1255930.48377395</v>
      </c>
      <c r="F63" s="4"/>
      <c r="G63" s="4"/>
      <c r="H63" s="64">
        <v>0</v>
      </c>
      <c r="I63" s="4">
        <v>0</v>
      </c>
      <c r="J63" s="4">
        <v>0</v>
      </c>
      <c r="L63" s="4"/>
      <c r="M63" s="4"/>
      <c r="O63" s="4"/>
      <c r="P63" s="4"/>
      <c r="Q63" s="4"/>
      <c r="R63" s="4"/>
      <c r="S63" s="4"/>
      <c r="T63" s="4"/>
      <c r="U63" s="4"/>
      <c r="V63" s="4"/>
      <c r="X63" s="4">
        <v>0</v>
      </c>
      <c r="Z63" s="4">
        <v>0</v>
      </c>
      <c r="AA63" s="4">
        <v>0</v>
      </c>
      <c r="AB63" s="4">
        <v>30585.599999999999</v>
      </c>
      <c r="AC63" s="4">
        <v>0</v>
      </c>
      <c r="AD63" s="4">
        <v>0</v>
      </c>
      <c r="AE63" s="4">
        <v>0</v>
      </c>
      <c r="AG63" s="4">
        <v>0</v>
      </c>
      <c r="AJ63" s="7">
        <f>A63</f>
        <v>1286516.0837739501</v>
      </c>
    </row>
    <row r="64" spans="1:36">
      <c r="A64" s="55">
        <f>SUM(C64:AH64)</f>
        <v>1280557.9338411069</v>
      </c>
      <c r="B64" s="5" t="s">
        <v>475</v>
      </c>
      <c r="C64" s="4"/>
      <c r="D64" s="4"/>
      <c r="E64" s="4">
        <v>1249972.3338411069</v>
      </c>
      <c r="F64" s="4"/>
      <c r="G64" s="4"/>
      <c r="H64" s="64">
        <v>0</v>
      </c>
      <c r="I64" s="4">
        <v>0</v>
      </c>
      <c r="J64" s="4">
        <v>0</v>
      </c>
      <c r="L64" s="4"/>
      <c r="M64" s="4"/>
      <c r="O64" s="4"/>
      <c r="P64" s="4"/>
      <c r="Q64" s="4"/>
      <c r="R64" s="4"/>
      <c r="S64" s="4"/>
      <c r="T64" s="4"/>
      <c r="U64" s="4"/>
      <c r="V64" s="4"/>
      <c r="X64" s="4">
        <v>0</v>
      </c>
      <c r="Z64" s="4">
        <v>0</v>
      </c>
      <c r="AA64" s="4">
        <v>0</v>
      </c>
      <c r="AB64" s="4">
        <v>30585.599999999999</v>
      </c>
      <c r="AC64" s="4">
        <v>0</v>
      </c>
      <c r="AD64" s="4">
        <v>0</v>
      </c>
      <c r="AE64" s="4">
        <v>0</v>
      </c>
      <c r="AG64" s="4">
        <v>0</v>
      </c>
      <c r="AJ64" s="7">
        <f>A64</f>
        <v>1280557.9338411069</v>
      </c>
    </row>
    <row r="65" spans="1:36">
      <c r="A65" s="55">
        <f>SUM(C65:AH65)</f>
        <v>16860437.444768745</v>
      </c>
      <c r="B65" s="5" t="s">
        <v>476</v>
      </c>
      <c r="C65" s="4"/>
      <c r="D65" s="4"/>
      <c r="E65" s="4">
        <v>1255930.48377395</v>
      </c>
      <c r="F65" s="4">
        <v>12424231.893983886</v>
      </c>
      <c r="G65" s="4"/>
      <c r="H65" s="64">
        <v>0</v>
      </c>
      <c r="I65" s="4">
        <v>0</v>
      </c>
      <c r="J65" s="4">
        <v>0</v>
      </c>
      <c r="L65" s="4"/>
      <c r="M65" s="4"/>
      <c r="O65" s="4"/>
      <c r="P65" s="4"/>
      <c r="Q65" s="4"/>
      <c r="R65" s="4"/>
      <c r="S65" s="4"/>
      <c r="T65" s="4"/>
      <c r="U65" s="4"/>
      <c r="V65" s="4"/>
      <c r="X65" s="4">
        <v>3116305.184657969</v>
      </c>
      <c r="Z65" s="4">
        <v>0</v>
      </c>
      <c r="AA65" s="4">
        <v>0</v>
      </c>
      <c r="AB65" s="4">
        <v>63969.882352941175</v>
      </c>
      <c r="AC65" s="4">
        <v>0</v>
      </c>
      <c r="AD65" s="4">
        <v>0</v>
      </c>
      <c r="AE65" s="4">
        <v>0</v>
      </c>
      <c r="AG65" s="4">
        <v>0</v>
      </c>
      <c r="AJ65" s="7">
        <f>A65</f>
        <v>16860437.444768745</v>
      </c>
    </row>
    <row r="66" spans="1:36">
      <c r="A66" s="55">
        <f>SUM(C66:AH66)</f>
        <v>1350485.9661268913</v>
      </c>
      <c r="B66" s="5" t="s">
        <v>477</v>
      </c>
      <c r="C66" s="4"/>
      <c r="D66" s="4"/>
      <c r="E66" s="4">
        <v>1255930.48377395</v>
      </c>
      <c r="F66" s="4"/>
      <c r="G66" s="4"/>
      <c r="H66" s="64">
        <v>0</v>
      </c>
      <c r="I66" s="4">
        <v>0</v>
      </c>
      <c r="J66" s="4">
        <v>0</v>
      </c>
      <c r="L66" s="4"/>
      <c r="M66" s="4"/>
      <c r="O66" s="4"/>
      <c r="P66" s="4"/>
      <c r="Q66" s="4"/>
      <c r="R66" s="4"/>
      <c r="S66" s="4"/>
      <c r="T66" s="4"/>
      <c r="U66" s="4"/>
      <c r="V66" s="4"/>
      <c r="X66" s="4">
        <v>0</v>
      </c>
      <c r="Z66" s="4">
        <v>0</v>
      </c>
      <c r="AA66" s="4">
        <v>0</v>
      </c>
      <c r="AB66" s="4">
        <v>94555.482352941181</v>
      </c>
      <c r="AC66" s="4">
        <v>0</v>
      </c>
      <c r="AD66" s="4">
        <v>0</v>
      </c>
      <c r="AE66" s="4">
        <v>0</v>
      </c>
      <c r="AG66" s="4">
        <v>0</v>
      </c>
      <c r="AJ66" s="7">
        <f>A66</f>
        <v>1350485.9661268913</v>
      </c>
    </row>
    <row r="67" spans="1:36">
      <c r="A67" s="55">
        <f>SUM(C67:AH67)</f>
        <v>16912860.242348928</v>
      </c>
      <c r="B67" s="5" t="s">
        <v>478</v>
      </c>
      <c r="C67" s="4"/>
      <c r="D67" s="4"/>
      <c r="E67" s="4">
        <v>1259850.3192560838</v>
      </c>
      <c r="F67" s="4">
        <v>12463008.677926539</v>
      </c>
      <c r="G67" s="4"/>
      <c r="H67" s="64">
        <v>0</v>
      </c>
      <c r="I67" s="4">
        <v>0</v>
      </c>
      <c r="J67" s="4">
        <v>0</v>
      </c>
      <c r="L67" s="4"/>
      <c r="M67" s="4"/>
      <c r="O67" s="4"/>
      <c r="P67" s="4"/>
      <c r="Q67" s="4"/>
      <c r="R67" s="4"/>
      <c r="S67" s="4"/>
      <c r="T67" s="4"/>
      <c r="U67" s="4"/>
      <c r="V67" s="4"/>
      <c r="X67" s="4">
        <v>3126031.3628133661</v>
      </c>
      <c r="Z67" s="4">
        <v>0</v>
      </c>
      <c r="AA67" s="4">
        <v>0</v>
      </c>
      <c r="AB67" s="4">
        <v>63969.882352941175</v>
      </c>
      <c r="AC67" s="4">
        <v>0</v>
      </c>
      <c r="AD67" s="4">
        <v>0</v>
      </c>
      <c r="AE67" s="4">
        <v>0</v>
      </c>
      <c r="AG67" s="4">
        <v>0</v>
      </c>
      <c r="AJ67" s="7">
        <f>A67</f>
        <v>16912860.242348928</v>
      </c>
    </row>
    <row r="68" spans="1:36">
      <c r="A68" s="55">
        <f>SUM(C68:AH68)</f>
        <v>1349701.9990304648</v>
      </c>
      <c r="B68" s="5" t="s">
        <v>479</v>
      </c>
      <c r="C68" s="4"/>
      <c r="D68" s="4"/>
      <c r="E68" s="4">
        <v>1255146.5166775235</v>
      </c>
      <c r="F68" s="4"/>
      <c r="G68" s="4"/>
      <c r="H68" s="64">
        <v>0</v>
      </c>
      <c r="I68" s="4">
        <v>0</v>
      </c>
      <c r="J68" s="4">
        <v>0</v>
      </c>
      <c r="L68" s="4"/>
      <c r="M68" s="4"/>
      <c r="O68" s="4"/>
      <c r="P68" s="4"/>
      <c r="Q68" s="4"/>
      <c r="R68" s="4"/>
      <c r="S68" s="4"/>
      <c r="T68" s="4"/>
      <c r="U68" s="4"/>
      <c r="V68" s="4"/>
      <c r="X68" s="4">
        <v>0</v>
      </c>
      <c r="Z68" s="4">
        <v>0</v>
      </c>
      <c r="AA68" s="4">
        <v>0</v>
      </c>
      <c r="AB68" s="4">
        <v>94555.482352941181</v>
      </c>
      <c r="AC68" s="4">
        <v>0</v>
      </c>
      <c r="AD68" s="4">
        <v>0</v>
      </c>
      <c r="AE68" s="4">
        <v>0</v>
      </c>
      <c r="AG68" s="4">
        <v>0</v>
      </c>
      <c r="AJ68" s="7">
        <f>A68</f>
        <v>1349701.9990304648</v>
      </c>
    </row>
    <row r="69" spans="1:36">
      <c r="A69" s="55">
        <f>SUM(C69:AH69)</f>
        <v>1354249.0081897397</v>
      </c>
      <c r="B69" s="5" t="s">
        <v>480</v>
      </c>
      <c r="C69" s="4"/>
      <c r="D69" s="4"/>
      <c r="E69" s="4">
        <v>1259693.5258367986</v>
      </c>
      <c r="F69" s="4"/>
      <c r="G69" s="4"/>
      <c r="H69" s="64">
        <v>0</v>
      </c>
      <c r="I69" s="4">
        <v>0</v>
      </c>
      <c r="J69" s="4">
        <v>0</v>
      </c>
      <c r="L69" s="4"/>
      <c r="M69" s="4"/>
      <c r="O69" s="4"/>
      <c r="P69" s="4"/>
      <c r="Q69" s="4"/>
      <c r="R69" s="4"/>
      <c r="S69" s="4"/>
      <c r="T69" s="4"/>
      <c r="U69" s="4"/>
      <c r="V69" s="4"/>
      <c r="X69" s="4">
        <v>0</v>
      </c>
      <c r="Z69" s="4">
        <v>0</v>
      </c>
      <c r="AA69" s="4">
        <v>0</v>
      </c>
      <c r="AB69" s="4">
        <v>94555.482352941181</v>
      </c>
      <c r="AC69" s="4">
        <v>0</v>
      </c>
      <c r="AD69" s="4">
        <v>0</v>
      </c>
      <c r="AE69" s="4">
        <v>0</v>
      </c>
      <c r="AG69" s="4">
        <v>0</v>
      </c>
      <c r="AJ69" s="7">
        <f>A69</f>
        <v>1354249.0081897397</v>
      </c>
    </row>
    <row r="70" spans="1:36">
      <c r="A70" s="55">
        <f>SUM(C70:AH70)</f>
        <v>26570246.704923134</v>
      </c>
      <c r="B70" s="5" t="s">
        <v>485</v>
      </c>
      <c r="C70" s="4"/>
      <c r="D70" s="4"/>
      <c r="E70" s="4">
        <v>1554292.4021584627</v>
      </c>
      <c r="F70" s="4">
        <v>21753837.883883357</v>
      </c>
      <c r="G70" s="4"/>
      <c r="H70" s="64">
        <v>0</v>
      </c>
      <c r="I70" s="4">
        <v>0</v>
      </c>
      <c r="J70" s="4">
        <v>0</v>
      </c>
      <c r="L70" s="4"/>
      <c r="M70" s="4"/>
      <c r="O70" s="4"/>
      <c r="P70" s="4"/>
      <c r="Q70" s="4"/>
      <c r="R70" s="4"/>
      <c r="S70" s="4"/>
      <c r="T70" s="4"/>
      <c r="U70" s="4"/>
      <c r="V70" s="4"/>
      <c r="X70" s="4">
        <v>3135615.9765283768</v>
      </c>
      <c r="Z70" s="4">
        <v>0</v>
      </c>
      <c r="AA70" s="4">
        <v>0</v>
      </c>
      <c r="AB70" s="4">
        <v>126500.44235294117</v>
      </c>
      <c r="AC70" s="4">
        <v>0</v>
      </c>
      <c r="AD70" s="4">
        <v>0</v>
      </c>
      <c r="AE70" s="4">
        <v>0</v>
      </c>
      <c r="AG70" s="4">
        <v>0</v>
      </c>
      <c r="AJ70" s="7">
        <f>A70</f>
        <v>26570246.704923134</v>
      </c>
    </row>
    <row r="71" spans="1:36">
      <c r="A71" s="55">
        <f>SUM(C71:AH71)</f>
        <v>1648847.8845114037</v>
      </c>
      <c r="B71" s="5" t="s">
        <v>486</v>
      </c>
      <c r="C71" s="4"/>
      <c r="D71" s="4"/>
      <c r="E71" s="4">
        <v>1554292.4021584627</v>
      </c>
      <c r="F71" s="4"/>
      <c r="G71" s="4"/>
      <c r="H71" s="64">
        <v>0</v>
      </c>
      <c r="I71" s="4">
        <v>0</v>
      </c>
      <c r="J71" s="4">
        <v>0</v>
      </c>
      <c r="L71" s="4"/>
      <c r="M71" s="4"/>
      <c r="O71" s="4"/>
      <c r="P71" s="4"/>
      <c r="Q71" s="4"/>
      <c r="R71" s="4"/>
      <c r="S71" s="4"/>
      <c r="T71" s="4"/>
      <c r="U71" s="4"/>
      <c r="V71" s="4"/>
      <c r="X71" s="4">
        <v>0</v>
      </c>
      <c r="Z71" s="4">
        <v>0</v>
      </c>
      <c r="AA71" s="4">
        <v>0</v>
      </c>
      <c r="AB71" s="4">
        <v>94555.482352941181</v>
      </c>
      <c r="AC71" s="4">
        <v>0</v>
      </c>
      <c r="AD71" s="4">
        <v>0</v>
      </c>
      <c r="AE71" s="4">
        <v>0</v>
      </c>
      <c r="AG71" s="4">
        <v>0</v>
      </c>
      <c r="AJ71" s="7">
        <f>A71</f>
        <v>1648847.8845114037</v>
      </c>
    </row>
    <row r="72" spans="1:36">
      <c r="A72" s="55">
        <f>SUM(C72:AH72)</f>
        <v>1648847.8845114037</v>
      </c>
      <c r="B72" s="5" t="s">
        <v>487</v>
      </c>
      <c r="C72" s="4"/>
      <c r="D72" s="4"/>
      <c r="E72" s="4">
        <v>1554292.4021584627</v>
      </c>
      <c r="F72" s="4"/>
      <c r="G72" s="4"/>
      <c r="H72" s="64">
        <v>0</v>
      </c>
      <c r="I72" s="4">
        <v>0</v>
      </c>
      <c r="J72" s="4">
        <v>0</v>
      </c>
      <c r="L72" s="4"/>
      <c r="M72" s="4"/>
      <c r="O72" s="4"/>
      <c r="P72" s="4"/>
      <c r="Q72" s="4"/>
      <c r="R72" s="4"/>
      <c r="S72" s="4"/>
      <c r="T72" s="4"/>
      <c r="U72" s="4"/>
      <c r="V72" s="4"/>
      <c r="X72" s="4">
        <v>0</v>
      </c>
      <c r="Z72" s="4">
        <v>0</v>
      </c>
      <c r="AA72" s="4">
        <v>0</v>
      </c>
      <c r="AB72" s="4">
        <v>94555.482352941181</v>
      </c>
      <c r="AC72" s="4">
        <v>0</v>
      </c>
      <c r="AD72" s="4">
        <v>0</v>
      </c>
      <c r="AE72" s="4">
        <v>0</v>
      </c>
      <c r="AG72" s="4">
        <v>0</v>
      </c>
      <c r="AJ72" s="7">
        <f>A72</f>
        <v>1648847.8845114037</v>
      </c>
    </row>
    <row r="73" spans="1:36">
      <c r="A73" s="55">
        <f>SUM(C73:AH73)</f>
        <v>1648847.8845114037</v>
      </c>
      <c r="B73" s="5" t="s">
        <v>488</v>
      </c>
      <c r="C73" s="4"/>
      <c r="D73" s="4"/>
      <c r="E73" s="4">
        <v>1554292.4021584627</v>
      </c>
      <c r="F73" s="4"/>
      <c r="G73" s="4"/>
      <c r="H73" s="64">
        <v>0</v>
      </c>
      <c r="I73" s="4">
        <v>0</v>
      </c>
      <c r="J73" s="4">
        <v>0</v>
      </c>
      <c r="L73" s="4"/>
      <c r="M73" s="4"/>
      <c r="O73" s="4"/>
      <c r="P73" s="4"/>
      <c r="Q73" s="4"/>
      <c r="R73" s="4"/>
      <c r="S73" s="4"/>
      <c r="T73" s="4"/>
      <c r="U73" s="4"/>
      <c r="V73" s="4"/>
      <c r="X73" s="4">
        <v>0</v>
      </c>
      <c r="Z73" s="4">
        <v>0</v>
      </c>
      <c r="AA73" s="4">
        <v>0</v>
      </c>
      <c r="AB73" s="4">
        <v>94555.482352941181</v>
      </c>
      <c r="AC73" s="4">
        <v>0</v>
      </c>
      <c r="AD73" s="4">
        <v>0</v>
      </c>
      <c r="AE73" s="4">
        <v>0</v>
      </c>
      <c r="AG73" s="4">
        <v>0</v>
      </c>
      <c r="AJ73" s="7">
        <f>A73</f>
        <v>1648847.8845114037</v>
      </c>
    </row>
    <row r="74" spans="1:36">
      <c r="A74" s="55">
        <f>SUM(C74:AH74)</f>
        <v>1648847.8845114037</v>
      </c>
      <c r="B74" s="5" t="s">
        <v>489</v>
      </c>
      <c r="C74" s="4"/>
      <c r="D74" s="4"/>
      <c r="E74" s="4">
        <v>1554292.4021584627</v>
      </c>
      <c r="F74" s="4"/>
      <c r="G74" s="4"/>
      <c r="H74" s="64">
        <v>0</v>
      </c>
      <c r="I74" s="4">
        <v>0</v>
      </c>
      <c r="J74" s="4">
        <v>0</v>
      </c>
      <c r="L74" s="4"/>
      <c r="M74" s="4"/>
      <c r="O74" s="4"/>
      <c r="P74" s="4"/>
      <c r="Q74" s="4"/>
      <c r="R74" s="4"/>
      <c r="S74" s="4"/>
      <c r="T74" s="4"/>
      <c r="U74" s="4"/>
      <c r="V74" s="4"/>
      <c r="X74" s="4">
        <v>0</v>
      </c>
      <c r="Z74" s="4">
        <v>0</v>
      </c>
      <c r="AA74" s="4">
        <v>0</v>
      </c>
      <c r="AB74" s="4">
        <v>94555.482352941181</v>
      </c>
      <c r="AC74" s="4">
        <v>0</v>
      </c>
      <c r="AD74" s="4">
        <v>0</v>
      </c>
      <c r="AE74" s="4">
        <v>0</v>
      </c>
      <c r="AG74" s="4">
        <v>0</v>
      </c>
      <c r="AJ74" s="7">
        <f>A74</f>
        <v>1648847.8845114037</v>
      </c>
    </row>
    <row r="75" spans="1:36">
      <c r="A75" s="55">
        <f>SUM(C75:AH75)</f>
        <v>94555.482352941181</v>
      </c>
      <c r="B75" s="5" t="s">
        <v>490</v>
      </c>
      <c r="C75" s="4"/>
      <c r="D75" s="4"/>
      <c r="E75" s="4">
        <v>0</v>
      </c>
      <c r="F75" s="4"/>
      <c r="G75" s="4"/>
      <c r="H75" s="64">
        <v>0</v>
      </c>
      <c r="I75" s="4">
        <v>0</v>
      </c>
      <c r="J75" s="4">
        <v>0</v>
      </c>
      <c r="L75" s="4"/>
      <c r="M75" s="4"/>
      <c r="O75" s="4"/>
      <c r="P75" s="4"/>
      <c r="Q75" s="4"/>
      <c r="R75" s="4"/>
      <c r="S75" s="4"/>
      <c r="T75" s="4"/>
      <c r="U75" s="4"/>
      <c r="V75" s="4"/>
      <c r="X75" s="4">
        <v>0</v>
      </c>
      <c r="Z75" s="4">
        <v>0</v>
      </c>
      <c r="AA75" s="4">
        <v>0</v>
      </c>
      <c r="AB75" s="4">
        <v>94555.482352941181</v>
      </c>
      <c r="AC75" s="4">
        <v>0</v>
      </c>
      <c r="AD75" s="4">
        <v>0</v>
      </c>
      <c r="AE75" s="4">
        <v>0</v>
      </c>
      <c r="AG75" s="4">
        <v>0</v>
      </c>
      <c r="AJ75" s="7">
        <f>A75</f>
        <v>94555.482352941181</v>
      </c>
    </row>
    <row r="76" spans="1:36">
      <c r="A76" s="55">
        <f>SUM(C76:AH76)</f>
        <v>1648847.8845114037</v>
      </c>
      <c r="B76" s="5" t="s">
        <v>491</v>
      </c>
      <c r="C76" s="4"/>
      <c r="D76" s="4"/>
      <c r="E76" s="4">
        <v>1554292.4021584627</v>
      </c>
      <c r="F76" s="4"/>
      <c r="G76" s="4"/>
      <c r="H76" s="64">
        <v>0</v>
      </c>
      <c r="I76" s="4">
        <v>0</v>
      </c>
      <c r="J76" s="4">
        <v>0</v>
      </c>
      <c r="L76" s="4"/>
      <c r="M76" s="4"/>
      <c r="O76" s="4"/>
      <c r="P76" s="4"/>
      <c r="Q76" s="4"/>
      <c r="R76" s="4"/>
      <c r="S76" s="4"/>
      <c r="T76" s="4"/>
      <c r="U76" s="4"/>
      <c r="V76" s="4"/>
      <c r="X76" s="4">
        <v>0</v>
      </c>
      <c r="Z76" s="4">
        <v>0</v>
      </c>
      <c r="AA76" s="4">
        <v>0</v>
      </c>
      <c r="AB76" s="4">
        <v>94555.482352941181</v>
      </c>
      <c r="AC76" s="4">
        <v>0</v>
      </c>
      <c r="AD76" s="4">
        <v>0</v>
      </c>
      <c r="AE76" s="4">
        <v>0</v>
      </c>
      <c r="AG76" s="4">
        <v>0</v>
      </c>
      <c r="AJ76" s="7">
        <f>A76</f>
        <v>1648847.8845114037</v>
      </c>
    </row>
    <row r="77" spans="1:36">
      <c r="A77" s="55">
        <f>SUM(C77:AH77)</f>
        <v>1648847.8845114037</v>
      </c>
      <c r="B77" s="5" t="s">
        <v>492</v>
      </c>
      <c r="C77" s="4"/>
      <c r="D77" s="4"/>
      <c r="E77" s="4">
        <v>1554292.4021584627</v>
      </c>
      <c r="F77" s="4"/>
      <c r="G77" s="4"/>
      <c r="H77" s="64">
        <v>0</v>
      </c>
      <c r="I77" s="4">
        <v>0</v>
      </c>
      <c r="J77" s="4">
        <v>0</v>
      </c>
      <c r="L77" s="4"/>
      <c r="M77" s="4"/>
      <c r="O77" s="4"/>
      <c r="P77" s="4"/>
      <c r="Q77" s="4"/>
      <c r="R77" s="4"/>
      <c r="S77" s="4"/>
      <c r="T77" s="4"/>
      <c r="U77" s="4"/>
      <c r="V77" s="4"/>
      <c r="X77" s="4">
        <v>0</v>
      </c>
      <c r="Z77" s="4">
        <v>0</v>
      </c>
      <c r="AA77" s="4">
        <v>0</v>
      </c>
      <c r="AB77" s="4">
        <v>94555.482352941181</v>
      </c>
      <c r="AC77" s="4">
        <v>0</v>
      </c>
      <c r="AD77" s="4">
        <v>0</v>
      </c>
      <c r="AE77" s="4">
        <v>0</v>
      </c>
      <c r="AG77" s="4">
        <v>0</v>
      </c>
      <c r="AJ77" s="7">
        <f>A77</f>
        <v>1648847.8845114037</v>
      </c>
    </row>
    <row r="78" spans="1:36">
      <c r="A78" s="55">
        <f>SUM(C78:AH78)</f>
        <v>1648847.8845114037</v>
      </c>
      <c r="B78" s="5" t="s">
        <v>493</v>
      </c>
      <c r="C78" s="4"/>
      <c r="D78" s="4"/>
      <c r="E78" s="4">
        <v>1554292.4021584627</v>
      </c>
      <c r="F78" s="4"/>
      <c r="G78" s="4"/>
      <c r="H78" s="64">
        <v>0</v>
      </c>
      <c r="I78" s="4">
        <v>0</v>
      </c>
      <c r="J78" s="4">
        <v>0</v>
      </c>
      <c r="L78" s="4"/>
      <c r="M78" s="4"/>
      <c r="O78" s="4"/>
      <c r="P78" s="4"/>
      <c r="Q78" s="4"/>
      <c r="R78" s="4"/>
      <c r="S78" s="4"/>
      <c r="T78" s="4"/>
      <c r="U78" s="4"/>
      <c r="V78" s="4"/>
      <c r="X78" s="4">
        <v>0</v>
      </c>
      <c r="Z78" s="4">
        <v>0</v>
      </c>
      <c r="AA78" s="4">
        <v>0</v>
      </c>
      <c r="AB78" s="4">
        <v>94555.482352941181</v>
      </c>
      <c r="AC78" s="4">
        <v>0</v>
      </c>
      <c r="AD78" s="4">
        <v>0</v>
      </c>
      <c r="AE78" s="4">
        <v>0</v>
      </c>
      <c r="AG78" s="4">
        <v>0</v>
      </c>
      <c r="AJ78" s="7">
        <f>A78</f>
        <v>1648847.8845114037</v>
      </c>
    </row>
    <row r="79" spans="1:36">
      <c r="A79" s="55">
        <f>SUM(C79:AH79)</f>
        <v>1648847.8845114037</v>
      </c>
      <c r="B79" s="5" t="s">
        <v>494</v>
      </c>
      <c r="C79" s="4"/>
      <c r="D79" s="4"/>
      <c r="E79" s="4">
        <v>1554292.4021584627</v>
      </c>
      <c r="F79" s="4"/>
      <c r="G79" s="4"/>
      <c r="H79" s="64">
        <v>0</v>
      </c>
      <c r="I79" s="4">
        <v>0</v>
      </c>
      <c r="J79" s="4">
        <v>0</v>
      </c>
      <c r="L79" s="4"/>
      <c r="M79" s="4"/>
      <c r="O79" s="4"/>
      <c r="P79" s="4"/>
      <c r="Q79" s="4"/>
      <c r="R79" s="4"/>
      <c r="S79" s="4"/>
      <c r="T79" s="4"/>
      <c r="U79" s="4"/>
      <c r="V79" s="4"/>
      <c r="X79" s="4">
        <v>0</v>
      </c>
      <c r="Z79" s="4">
        <v>0</v>
      </c>
      <c r="AA79" s="4">
        <v>0</v>
      </c>
      <c r="AB79" s="4">
        <v>94555.482352941181</v>
      </c>
      <c r="AC79" s="4">
        <v>0</v>
      </c>
      <c r="AD79" s="4">
        <v>0</v>
      </c>
      <c r="AE79" s="4">
        <v>0</v>
      </c>
      <c r="AG79" s="4">
        <v>0</v>
      </c>
      <c r="AJ79" s="7">
        <f>A79</f>
        <v>1648847.8845114037</v>
      </c>
    </row>
    <row r="80" spans="1:36">
      <c r="A80" s="55">
        <f>SUM(C80:AH80)</f>
        <v>1648847.8845114037</v>
      </c>
      <c r="B80" s="5" t="s">
        <v>495</v>
      </c>
      <c r="C80" s="4"/>
      <c r="D80" s="4"/>
      <c r="E80" s="4">
        <v>1554292.4021584627</v>
      </c>
      <c r="F80" s="4"/>
      <c r="G80" s="4"/>
      <c r="H80" s="64">
        <v>0</v>
      </c>
      <c r="I80" s="4">
        <v>0</v>
      </c>
      <c r="J80" s="4">
        <v>0</v>
      </c>
      <c r="L80" s="4"/>
      <c r="M80" s="4"/>
      <c r="O80" s="4"/>
      <c r="P80" s="4"/>
      <c r="Q80" s="4"/>
      <c r="R80" s="4"/>
      <c r="S80" s="4"/>
      <c r="T80" s="4"/>
      <c r="U80" s="4"/>
      <c r="V80" s="4"/>
      <c r="X80" s="4">
        <v>0</v>
      </c>
      <c r="Z80" s="4">
        <v>0</v>
      </c>
      <c r="AA80" s="4">
        <v>0</v>
      </c>
      <c r="AB80" s="4">
        <v>94555.482352941181</v>
      </c>
      <c r="AC80" s="4">
        <v>0</v>
      </c>
      <c r="AD80" s="4">
        <v>0</v>
      </c>
      <c r="AE80" s="4">
        <v>0</v>
      </c>
      <c r="AG80" s="4">
        <v>0</v>
      </c>
      <c r="AJ80" s="7">
        <f>A80</f>
        <v>1648847.8845114037</v>
      </c>
    </row>
    <row r="81" spans="1:36">
      <c r="A81" s="55">
        <f>SUM(C81:AH81)</f>
        <v>1648847.8845114037</v>
      </c>
      <c r="B81" s="5" t="s">
        <v>496</v>
      </c>
      <c r="C81" s="4"/>
      <c r="D81" s="4"/>
      <c r="E81" s="4">
        <v>1554292.4021584627</v>
      </c>
      <c r="F81" s="4"/>
      <c r="G81" s="4"/>
      <c r="H81" s="64">
        <v>0</v>
      </c>
      <c r="I81" s="4">
        <v>0</v>
      </c>
      <c r="J81" s="4">
        <v>0</v>
      </c>
      <c r="L81" s="4"/>
      <c r="M81" s="4"/>
      <c r="O81" s="4"/>
      <c r="P81" s="4"/>
      <c r="Q81" s="4"/>
      <c r="R81" s="4"/>
      <c r="S81" s="4"/>
      <c r="T81" s="4"/>
      <c r="U81" s="4"/>
      <c r="V81" s="4"/>
      <c r="X81" s="4">
        <v>0</v>
      </c>
      <c r="Z81" s="4">
        <v>0</v>
      </c>
      <c r="AA81" s="4">
        <v>0</v>
      </c>
      <c r="AB81" s="4">
        <v>94555.482352941181</v>
      </c>
      <c r="AC81" s="4">
        <v>0</v>
      </c>
      <c r="AD81" s="4">
        <v>0</v>
      </c>
      <c r="AE81" s="4">
        <v>0</v>
      </c>
      <c r="AG81" s="4">
        <v>0</v>
      </c>
      <c r="AJ81" s="7">
        <f>A81</f>
        <v>1648847.8845114037</v>
      </c>
    </row>
    <row r="82" spans="1:36" s="57" customFormat="1">
      <c r="A82" s="55">
        <f>SUM(C82:AH82)</f>
        <v>4958938.9365283763</v>
      </c>
      <c r="B82" s="56" t="s">
        <v>497</v>
      </c>
      <c r="C82" s="44"/>
      <c r="D82" s="44"/>
      <c r="E82" s="44">
        <v>1760792.4</v>
      </c>
      <c r="F82" s="44"/>
      <c r="G82" s="44"/>
      <c r="H82" s="65">
        <v>0</v>
      </c>
      <c r="I82" s="44">
        <v>0</v>
      </c>
      <c r="J82" s="44">
        <v>0</v>
      </c>
      <c r="L82" s="44"/>
      <c r="M82" s="44"/>
      <c r="O82" s="44"/>
      <c r="P82" s="44"/>
      <c r="Q82" s="44"/>
      <c r="R82" s="44"/>
      <c r="S82" s="44"/>
      <c r="T82" s="44"/>
      <c r="U82" s="44"/>
      <c r="V82" s="44"/>
      <c r="X82" s="44">
        <v>3135615.9765283768</v>
      </c>
      <c r="Z82" s="44">
        <v>0</v>
      </c>
      <c r="AA82" s="44">
        <v>0</v>
      </c>
      <c r="AB82" s="44">
        <v>62530.559999999998</v>
      </c>
      <c r="AC82" s="44">
        <v>0</v>
      </c>
      <c r="AD82" s="44">
        <v>0</v>
      </c>
      <c r="AE82" s="44">
        <v>0</v>
      </c>
      <c r="AG82" s="44">
        <v>0</v>
      </c>
      <c r="AJ82" s="58">
        <f>A82</f>
        <v>4958938.9365283763</v>
      </c>
    </row>
    <row r="83" spans="1:36">
      <c r="A83" s="55">
        <f>SUM(C83:AH83)</f>
        <v>1584878.0021584628</v>
      </c>
      <c r="B83" s="5" t="s">
        <v>498</v>
      </c>
      <c r="C83" s="4"/>
      <c r="D83" s="4"/>
      <c r="E83" s="4">
        <v>1554292.4021584627</v>
      </c>
      <c r="F83" s="4"/>
      <c r="G83" s="4"/>
      <c r="H83" s="64">
        <v>0</v>
      </c>
      <c r="I83" s="4">
        <v>0</v>
      </c>
      <c r="J83" s="4">
        <v>0</v>
      </c>
      <c r="L83" s="4"/>
      <c r="M83" s="4"/>
      <c r="O83" s="4"/>
      <c r="P83" s="4"/>
      <c r="Q83" s="4"/>
      <c r="R83" s="4"/>
      <c r="S83" s="4"/>
      <c r="T83" s="4"/>
      <c r="U83" s="4"/>
      <c r="V83" s="4"/>
      <c r="X83" s="4">
        <v>0</v>
      </c>
      <c r="Z83" s="4">
        <v>0</v>
      </c>
      <c r="AA83" s="4">
        <v>0</v>
      </c>
      <c r="AB83" s="4">
        <v>30585.599999999999</v>
      </c>
      <c r="AC83" s="4">
        <v>0</v>
      </c>
      <c r="AD83" s="4">
        <v>0</v>
      </c>
      <c r="AE83" s="4">
        <v>0</v>
      </c>
      <c r="AG83" s="4">
        <v>0</v>
      </c>
      <c r="AJ83" s="7">
        <f>A83</f>
        <v>1584878.0021584628</v>
      </c>
    </row>
    <row r="84" spans="1:36">
      <c r="A84" s="55">
        <f>SUM(C84:AH84)</f>
        <v>23338715.88604182</v>
      </c>
      <c r="B84" s="5" t="s">
        <v>499</v>
      </c>
      <c r="C84" s="4"/>
      <c r="D84" s="4"/>
      <c r="E84" s="4">
        <v>1554292.4021584627</v>
      </c>
      <c r="F84" s="4">
        <v>21753837.883883357</v>
      </c>
      <c r="G84" s="4"/>
      <c r="H84" s="64">
        <v>0</v>
      </c>
      <c r="I84" s="4">
        <v>0</v>
      </c>
      <c r="J84" s="4">
        <v>0</v>
      </c>
      <c r="L84" s="4"/>
      <c r="M84" s="4"/>
      <c r="O84" s="4"/>
      <c r="P84" s="4"/>
      <c r="Q84" s="4"/>
      <c r="R84" s="4"/>
      <c r="S84" s="4"/>
      <c r="T84" s="4"/>
      <c r="U84" s="4"/>
      <c r="V84" s="4"/>
      <c r="X84" s="4">
        <v>0</v>
      </c>
      <c r="Z84" s="4">
        <v>0</v>
      </c>
      <c r="AA84" s="4">
        <v>0</v>
      </c>
      <c r="AB84" s="4">
        <v>30585.599999999999</v>
      </c>
      <c r="AC84" s="4">
        <v>0</v>
      </c>
      <c r="AD84" s="4">
        <v>0</v>
      </c>
      <c r="AE84" s="4">
        <v>0</v>
      </c>
      <c r="AG84" s="4">
        <v>0</v>
      </c>
      <c r="AJ84" s="7">
        <f>A84</f>
        <v>23338715.88604182</v>
      </c>
    </row>
    <row r="85" spans="1:36">
      <c r="A85" s="55">
        <f>SUM(C85:AH85)</f>
        <v>21726377.076969232</v>
      </c>
      <c r="B85" s="5" t="s">
        <v>506</v>
      </c>
      <c r="C85" s="4"/>
      <c r="D85" s="4"/>
      <c r="E85" s="4">
        <v>1498101.2323821178</v>
      </c>
      <c r="F85" s="4">
        <v>17143488.88534667</v>
      </c>
      <c r="G85" s="4"/>
      <c r="H85" s="64">
        <v>0</v>
      </c>
      <c r="I85" s="4">
        <v>0</v>
      </c>
      <c r="J85" s="4">
        <v>0</v>
      </c>
      <c r="L85" s="4"/>
      <c r="M85" s="4"/>
      <c r="O85" s="4"/>
      <c r="P85" s="4"/>
      <c r="Q85" s="4"/>
      <c r="R85" s="4"/>
      <c r="S85" s="4"/>
      <c r="T85" s="4"/>
      <c r="U85" s="4"/>
      <c r="V85" s="4"/>
      <c r="X85" s="4">
        <v>3022256.3992404463</v>
      </c>
      <c r="Z85" s="4">
        <v>0</v>
      </c>
      <c r="AA85" s="4">
        <v>0</v>
      </c>
      <c r="AB85" s="4">
        <v>62530.559999999998</v>
      </c>
      <c r="AC85" s="4">
        <v>0</v>
      </c>
      <c r="AD85" s="4">
        <v>0</v>
      </c>
      <c r="AE85" s="4">
        <v>0</v>
      </c>
      <c r="AG85" s="4">
        <v>0</v>
      </c>
      <c r="AJ85" s="7">
        <f>A85</f>
        <v>21726377.076969232</v>
      </c>
    </row>
    <row r="86" spans="1:36">
      <c r="A86" s="55">
        <f>SUM(C86:AH86)</f>
        <v>8301417.5287472568</v>
      </c>
      <c r="B86" s="5" t="s">
        <v>507</v>
      </c>
      <c r="C86" s="4"/>
      <c r="D86" s="4"/>
      <c r="E86" s="4">
        <v>1508359.1057927231</v>
      </c>
      <c r="F86" s="4">
        <v>6230178.9152308125</v>
      </c>
      <c r="G86" s="4"/>
      <c r="H86" s="64">
        <v>0</v>
      </c>
      <c r="I86" s="4">
        <v>0</v>
      </c>
      <c r="J86" s="4">
        <v>0</v>
      </c>
      <c r="L86" s="4"/>
      <c r="M86" s="4"/>
      <c r="O86" s="4"/>
      <c r="P86" s="4"/>
      <c r="Q86" s="4"/>
      <c r="R86" s="4"/>
      <c r="S86" s="4"/>
      <c r="T86" s="4"/>
      <c r="U86" s="4"/>
      <c r="V86" s="4"/>
      <c r="X86" s="4">
        <v>0</v>
      </c>
      <c r="Z86" s="4">
        <v>0</v>
      </c>
      <c r="AA86" s="4">
        <v>500348.94772372092</v>
      </c>
      <c r="AB86" s="4">
        <v>62530.559999999998</v>
      </c>
      <c r="AC86" s="4">
        <v>0</v>
      </c>
      <c r="AD86" s="4">
        <v>0</v>
      </c>
      <c r="AE86" s="4">
        <v>0</v>
      </c>
      <c r="AG86" s="4">
        <v>0</v>
      </c>
      <c r="AJ86" s="7">
        <f>A86</f>
        <v>8301417.5287472568</v>
      </c>
    </row>
    <row r="87" spans="1:36">
      <c r="A87" s="55">
        <f>SUM(C87:AH87)</f>
        <v>21994604.2764454</v>
      </c>
      <c r="B87" s="5" t="s">
        <v>508</v>
      </c>
      <c r="C87" s="4"/>
      <c r="D87" s="4"/>
      <c r="E87" s="4">
        <v>1516649.7158095136</v>
      </c>
      <c r="F87" s="4">
        <v>17355748.052220173</v>
      </c>
      <c r="G87" s="4"/>
      <c r="H87" s="64">
        <v>0</v>
      </c>
      <c r="I87" s="4">
        <v>0</v>
      </c>
      <c r="J87" s="4">
        <v>0</v>
      </c>
      <c r="L87" s="4"/>
      <c r="M87" s="4"/>
      <c r="O87" s="4"/>
      <c r="P87" s="4"/>
      <c r="Q87" s="4"/>
      <c r="R87" s="4"/>
      <c r="S87" s="4"/>
      <c r="T87" s="4"/>
      <c r="U87" s="4"/>
      <c r="V87" s="4"/>
      <c r="X87" s="4">
        <v>3059675.9484157143</v>
      </c>
      <c r="Z87" s="4">
        <v>0</v>
      </c>
      <c r="AA87" s="4">
        <v>0</v>
      </c>
      <c r="AB87" s="4">
        <v>62530.559999999998</v>
      </c>
      <c r="AC87" s="4">
        <v>0</v>
      </c>
      <c r="AD87" s="4">
        <v>0</v>
      </c>
      <c r="AE87" s="4">
        <v>0</v>
      </c>
      <c r="AG87" s="4">
        <v>0</v>
      </c>
      <c r="AJ87" s="7">
        <f>A87</f>
        <v>21994604.2764454</v>
      </c>
    </row>
    <row r="88" spans="1:36">
      <c r="A88" s="55">
        <f>SUM(C88:AH88)</f>
        <v>1548078.4286925772</v>
      </c>
      <c r="B88" s="5" t="s">
        <v>509</v>
      </c>
      <c r="C88" s="4"/>
      <c r="D88" s="4"/>
      <c r="E88" s="4">
        <v>1517492.8286925771</v>
      </c>
      <c r="F88" s="4">
        <v>0</v>
      </c>
      <c r="G88" s="4"/>
      <c r="H88" s="64">
        <v>0</v>
      </c>
      <c r="I88" s="4">
        <v>0</v>
      </c>
      <c r="J88" s="4">
        <v>0</v>
      </c>
      <c r="L88" s="4"/>
      <c r="M88" s="4"/>
      <c r="O88" s="4"/>
      <c r="P88" s="4"/>
      <c r="Q88" s="4"/>
      <c r="R88" s="4"/>
      <c r="S88" s="4"/>
      <c r="T88" s="4"/>
      <c r="U88" s="4"/>
      <c r="V88" s="4"/>
      <c r="X88" s="4">
        <v>0</v>
      </c>
      <c r="Z88" s="4">
        <v>0</v>
      </c>
      <c r="AA88" s="4">
        <v>0</v>
      </c>
      <c r="AB88" s="4">
        <v>30585.599999999999</v>
      </c>
      <c r="AC88" s="4">
        <v>0</v>
      </c>
      <c r="AD88" s="4">
        <v>0</v>
      </c>
      <c r="AE88" s="4">
        <v>0</v>
      </c>
      <c r="AG88" s="4">
        <v>0</v>
      </c>
      <c r="AJ88" s="7">
        <f>A88</f>
        <v>1548078.4286925772</v>
      </c>
    </row>
    <row r="89" spans="1:36">
      <c r="A89" s="55">
        <f>SUM(C89:AH89)</f>
        <v>17576659.147895928</v>
      </c>
      <c r="B89" s="5" t="s">
        <v>510</v>
      </c>
      <c r="C89" s="4"/>
      <c r="D89" s="4"/>
      <c r="E89" s="4">
        <v>0</v>
      </c>
      <c r="F89" s="4">
        <v>17512386.147895928</v>
      </c>
      <c r="G89" s="4"/>
      <c r="H89" s="64">
        <v>0</v>
      </c>
      <c r="I89" s="4">
        <v>0</v>
      </c>
      <c r="J89" s="4">
        <v>0</v>
      </c>
      <c r="L89" s="4"/>
      <c r="M89" s="4"/>
      <c r="O89" s="4"/>
      <c r="P89" s="4"/>
      <c r="Q89" s="4"/>
      <c r="R89" s="4"/>
      <c r="S89" s="4"/>
      <c r="T89" s="4"/>
      <c r="U89" s="4"/>
      <c r="V89" s="4"/>
      <c r="X89" s="4">
        <v>0</v>
      </c>
      <c r="Z89" s="4">
        <v>0</v>
      </c>
      <c r="AA89" s="4">
        <v>0</v>
      </c>
      <c r="AB89" s="4">
        <v>64273</v>
      </c>
      <c r="AC89" s="4">
        <v>0</v>
      </c>
      <c r="AD89" s="4">
        <v>0</v>
      </c>
      <c r="AE89" s="4">
        <v>0</v>
      </c>
      <c r="AG89" s="4">
        <v>0</v>
      </c>
      <c r="AJ89" s="7">
        <f>A89</f>
        <v>17576659.147895928</v>
      </c>
    </row>
    <row r="90" spans="1:36">
      <c r="A90" s="55">
        <f>SUM(C90:AH90)</f>
        <v>8366658.0160308769</v>
      </c>
      <c r="B90" s="5" t="s">
        <v>511</v>
      </c>
      <c r="C90" s="4"/>
      <c r="D90" s="4"/>
      <c r="E90" s="4">
        <v>1520303.2049694553</v>
      </c>
      <c r="F90" s="4">
        <v>6279513.2379173152</v>
      </c>
      <c r="G90" s="4"/>
      <c r="H90" s="64">
        <v>0</v>
      </c>
      <c r="I90" s="4">
        <v>0</v>
      </c>
      <c r="J90" s="4">
        <v>0</v>
      </c>
      <c r="L90" s="4"/>
      <c r="M90" s="4"/>
      <c r="O90" s="4"/>
      <c r="P90" s="4"/>
      <c r="Q90" s="4"/>
      <c r="R90" s="4"/>
      <c r="S90" s="4"/>
      <c r="T90" s="4"/>
      <c r="U90" s="4"/>
      <c r="V90" s="4"/>
      <c r="X90" s="4">
        <v>0</v>
      </c>
      <c r="Z90" s="4">
        <v>0</v>
      </c>
      <c r="AA90" s="4">
        <v>504311.0131441069</v>
      </c>
      <c r="AB90" s="4">
        <v>62530.559999999998</v>
      </c>
      <c r="AC90" s="4">
        <v>0</v>
      </c>
      <c r="AD90" s="4">
        <v>0</v>
      </c>
      <c r="AE90" s="4">
        <v>0</v>
      </c>
      <c r="AG90" s="4">
        <v>0</v>
      </c>
      <c r="AJ90" s="7">
        <f>A90</f>
        <v>8366658.0160308769</v>
      </c>
    </row>
    <row r="91" spans="1:36">
      <c r="A91" s="55">
        <f>SUM(C91:AH91)</f>
        <v>1552715.5495494262</v>
      </c>
      <c r="B91" s="5" t="s">
        <v>512</v>
      </c>
      <c r="C91" s="4"/>
      <c r="D91" s="4"/>
      <c r="E91" s="4">
        <v>1522129.9495494261</v>
      </c>
      <c r="F91" s="4">
        <v>0</v>
      </c>
      <c r="G91" s="4"/>
      <c r="H91" s="64">
        <v>0</v>
      </c>
      <c r="I91" s="4">
        <v>0</v>
      </c>
      <c r="J91" s="4">
        <v>0</v>
      </c>
      <c r="L91" s="4"/>
      <c r="M91" s="4"/>
      <c r="O91" s="4"/>
      <c r="P91" s="4"/>
      <c r="Q91" s="4"/>
      <c r="R91" s="4"/>
      <c r="S91" s="4"/>
      <c r="T91" s="4"/>
      <c r="U91" s="4"/>
      <c r="V91" s="4"/>
      <c r="X91" s="4">
        <v>0</v>
      </c>
      <c r="Z91" s="4">
        <v>0</v>
      </c>
      <c r="AA91" s="4">
        <v>0</v>
      </c>
      <c r="AB91" s="4">
        <v>30585.599999999999</v>
      </c>
      <c r="AC91" s="4">
        <v>0</v>
      </c>
      <c r="AD91" s="4">
        <v>0</v>
      </c>
      <c r="AE91" s="4">
        <v>0</v>
      </c>
      <c r="AG91" s="4">
        <v>0</v>
      </c>
      <c r="AJ91" s="7">
        <f>A91</f>
        <v>1552715.5495494262</v>
      </c>
    </row>
    <row r="92" spans="1:36">
      <c r="A92" s="55">
        <f>SUM(C92:AH92)</f>
        <v>1556931.1139647434</v>
      </c>
      <c r="B92" s="5" t="s">
        <v>513</v>
      </c>
      <c r="C92" s="4"/>
      <c r="D92" s="4"/>
      <c r="E92" s="4">
        <v>1526345.5139647434</v>
      </c>
      <c r="F92" s="4">
        <v>0</v>
      </c>
      <c r="G92" s="4"/>
      <c r="H92" s="64">
        <v>0</v>
      </c>
      <c r="I92" s="4">
        <v>0</v>
      </c>
      <c r="J92" s="4">
        <v>0</v>
      </c>
      <c r="L92" s="4"/>
      <c r="M92" s="4"/>
      <c r="O92" s="4"/>
      <c r="P92" s="4"/>
      <c r="Q92" s="4"/>
      <c r="R92" s="4"/>
      <c r="S92" s="4"/>
      <c r="T92" s="4"/>
      <c r="U92" s="4"/>
      <c r="V92" s="4"/>
      <c r="X92" s="4">
        <v>0</v>
      </c>
      <c r="Z92" s="4">
        <v>0</v>
      </c>
      <c r="AA92" s="4">
        <v>0</v>
      </c>
      <c r="AB92" s="4">
        <v>30585.599999999999</v>
      </c>
      <c r="AC92" s="4">
        <v>0</v>
      </c>
      <c r="AD92" s="4">
        <v>0</v>
      </c>
      <c r="AE92" s="4">
        <v>0</v>
      </c>
      <c r="AG92" s="4">
        <v>0</v>
      </c>
      <c r="AJ92" s="7">
        <f>A92</f>
        <v>1556931.1139647434</v>
      </c>
    </row>
    <row r="93" spans="1:36">
      <c r="A93" s="55">
        <f>SUM(C93:AH93)</f>
        <v>1561146.6783800607</v>
      </c>
      <c r="B93" s="5" t="s">
        <v>514</v>
      </c>
      <c r="C93" s="4"/>
      <c r="D93" s="4"/>
      <c r="E93" s="4">
        <v>1530561.0783800606</v>
      </c>
      <c r="F93" s="4">
        <v>0</v>
      </c>
      <c r="G93" s="4"/>
      <c r="H93" s="64">
        <v>0</v>
      </c>
      <c r="I93" s="4">
        <v>0</v>
      </c>
      <c r="J93" s="4">
        <v>0</v>
      </c>
      <c r="L93" s="4"/>
      <c r="M93" s="4"/>
      <c r="O93" s="4"/>
      <c r="P93" s="4"/>
      <c r="Q93" s="4"/>
      <c r="R93" s="4"/>
      <c r="S93" s="4"/>
      <c r="T93" s="4"/>
      <c r="U93" s="4"/>
      <c r="V93" s="4"/>
      <c r="X93" s="4">
        <v>0</v>
      </c>
      <c r="Z93" s="4">
        <v>0</v>
      </c>
      <c r="AA93" s="4">
        <v>0</v>
      </c>
      <c r="AB93" s="4">
        <v>30585.599999999999</v>
      </c>
      <c r="AC93" s="4">
        <v>0</v>
      </c>
      <c r="AD93" s="4">
        <v>0</v>
      </c>
      <c r="AE93" s="4">
        <v>0</v>
      </c>
      <c r="AG93" s="4">
        <v>0</v>
      </c>
      <c r="AJ93" s="7">
        <f>A93</f>
        <v>1561146.6783800607</v>
      </c>
    </row>
    <row r="94" spans="1:36">
      <c r="A94" s="55">
        <f>SUM(C94:AH94)</f>
        <v>1561146.6783800607</v>
      </c>
      <c r="B94" s="5" t="s">
        <v>515</v>
      </c>
      <c r="C94" s="4"/>
      <c r="D94" s="4"/>
      <c r="E94" s="4">
        <v>1530561.0783800606</v>
      </c>
      <c r="F94" s="4">
        <v>0</v>
      </c>
      <c r="G94" s="4"/>
      <c r="H94" s="64">
        <v>0</v>
      </c>
      <c r="I94" s="4">
        <v>0</v>
      </c>
      <c r="J94" s="4">
        <v>0</v>
      </c>
      <c r="L94" s="4"/>
      <c r="M94" s="4"/>
      <c r="O94" s="4"/>
      <c r="P94" s="4"/>
      <c r="Q94" s="4"/>
      <c r="R94" s="4"/>
      <c r="S94" s="4"/>
      <c r="T94" s="4"/>
      <c r="U94" s="4"/>
      <c r="V94" s="4"/>
      <c r="X94" s="4">
        <v>0</v>
      </c>
      <c r="Z94" s="4">
        <v>0</v>
      </c>
      <c r="AA94" s="4">
        <v>0</v>
      </c>
      <c r="AB94" s="4">
        <v>30585.599999999999</v>
      </c>
      <c r="AC94" s="4">
        <v>0</v>
      </c>
      <c r="AD94" s="4">
        <v>0</v>
      </c>
      <c r="AE94" s="4">
        <v>0</v>
      </c>
      <c r="AG94" s="4">
        <v>0</v>
      </c>
      <c r="AJ94" s="7">
        <f>A94</f>
        <v>1561146.6783800607</v>
      </c>
    </row>
    <row r="95" spans="1:36">
      <c r="A95" s="55">
        <f>SUM(C95:AH95)</f>
        <v>1565502.7616092218</v>
      </c>
      <c r="B95" s="5" t="s">
        <v>516</v>
      </c>
      <c r="C95" s="4"/>
      <c r="D95" s="4"/>
      <c r="E95" s="4">
        <v>1534917.1616092217</v>
      </c>
      <c r="F95" s="4">
        <v>0</v>
      </c>
      <c r="G95" s="4"/>
      <c r="H95" s="64">
        <v>0</v>
      </c>
      <c r="I95" s="4">
        <v>0</v>
      </c>
      <c r="J95" s="4">
        <v>0</v>
      </c>
      <c r="L95" s="4"/>
      <c r="M95" s="4"/>
      <c r="O95" s="4"/>
      <c r="P95" s="4"/>
      <c r="Q95" s="4"/>
      <c r="R95" s="4"/>
      <c r="S95" s="4"/>
      <c r="T95" s="4"/>
      <c r="U95" s="4"/>
      <c r="V95" s="4"/>
      <c r="X95" s="4">
        <v>0</v>
      </c>
      <c r="Z95" s="4">
        <v>0</v>
      </c>
      <c r="AA95" s="4">
        <v>0</v>
      </c>
      <c r="AB95" s="4">
        <v>30585.599999999999</v>
      </c>
      <c r="AC95" s="4">
        <v>0</v>
      </c>
      <c r="AD95" s="4">
        <v>0</v>
      </c>
      <c r="AE95" s="4">
        <v>0</v>
      </c>
      <c r="AG95" s="4">
        <v>0</v>
      </c>
      <c r="AJ95" s="7">
        <f>A95</f>
        <v>1565502.7616092218</v>
      </c>
    </row>
    <row r="96" spans="1:36">
      <c r="A96" s="55">
        <f>SUM(C96:AH96)</f>
        <v>1561146.6783800607</v>
      </c>
      <c r="B96" s="5" t="s">
        <v>517</v>
      </c>
      <c r="C96" s="4"/>
      <c r="D96" s="4"/>
      <c r="E96" s="4">
        <v>1530561.0783800606</v>
      </c>
      <c r="F96" s="4">
        <v>0</v>
      </c>
      <c r="G96" s="4"/>
      <c r="H96" s="64">
        <v>0</v>
      </c>
      <c r="I96" s="4">
        <v>0</v>
      </c>
      <c r="J96" s="4">
        <v>0</v>
      </c>
      <c r="L96" s="4"/>
      <c r="M96" s="4"/>
      <c r="O96" s="4"/>
      <c r="P96" s="4"/>
      <c r="Q96" s="4"/>
      <c r="R96" s="4"/>
      <c r="S96" s="4"/>
      <c r="T96" s="4"/>
      <c r="U96" s="4"/>
      <c r="V96" s="4"/>
      <c r="X96" s="4">
        <v>0</v>
      </c>
      <c r="Z96" s="4">
        <v>0</v>
      </c>
      <c r="AA96" s="4">
        <v>0</v>
      </c>
      <c r="AB96" s="4">
        <v>30585.599999999999</v>
      </c>
      <c r="AC96" s="4">
        <v>0</v>
      </c>
      <c r="AD96" s="4">
        <v>0</v>
      </c>
      <c r="AE96" s="4">
        <v>0</v>
      </c>
      <c r="AG96" s="4">
        <v>0</v>
      </c>
      <c r="AJ96" s="7">
        <f>A96</f>
        <v>1561146.6783800607</v>
      </c>
    </row>
    <row r="97" spans="1:36">
      <c r="A97" s="55">
        <f>SUM(C97:AH97)</f>
        <v>10564384.034164945</v>
      </c>
      <c r="B97" s="5" t="s">
        <v>518</v>
      </c>
      <c r="C97" s="4"/>
      <c r="D97" s="4"/>
      <c r="E97" s="4">
        <v>1543207.7716260124</v>
      </c>
      <c r="F97" s="4">
        <v>6374119.0567161376</v>
      </c>
      <c r="G97" s="4"/>
      <c r="H97" s="64">
        <v>0</v>
      </c>
      <c r="I97" s="4">
        <v>0</v>
      </c>
      <c r="J97" s="4">
        <v>0</v>
      </c>
      <c r="L97" s="4"/>
      <c r="M97" s="4"/>
      <c r="O97" s="4"/>
      <c r="P97" s="4"/>
      <c r="Q97" s="4"/>
      <c r="R97" s="4"/>
      <c r="S97" s="4"/>
      <c r="T97" s="4"/>
      <c r="U97" s="4"/>
      <c r="V97" s="4"/>
      <c r="X97" s="4">
        <v>2077962.8124894609</v>
      </c>
      <c r="Z97" s="4">
        <v>0</v>
      </c>
      <c r="AA97" s="4">
        <v>506563.83333333331</v>
      </c>
      <c r="AB97" s="4">
        <v>62530.559999999998</v>
      </c>
      <c r="AC97" s="4">
        <v>0</v>
      </c>
      <c r="AD97" s="4">
        <v>0</v>
      </c>
      <c r="AE97" s="4">
        <v>0</v>
      </c>
      <c r="AG97" s="4">
        <v>0</v>
      </c>
      <c r="AJ97" s="7">
        <f>A97</f>
        <v>10564384.034164945</v>
      </c>
    </row>
    <row r="98" spans="1:36">
      <c r="A98" s="55">
        <f>SUM(C98:AH98)</f>
        <v>10540069.906830551</v>
      </c>
      <c r="B98" s="5" t="s">
        <v>519</v>
      </c>
      <c r="C98" s="4"/>
      <c r="D98" s="4"/>
      <c r="E98" s="4">
        <v>1538851.6883968511</v>
      </c>
      <c r="F98" s="4">
        <v>6356126.5390304718</v>
      </c>
      <c r="G98" s="4"/>
      <c r="H98" s="64">
        <v>0</v>
      </c>
      <c r="I98" s="4">
        <v>0</v>
      </c>
      <c r="J98" s="4">
        <v>0</v>
      </c>
      <c r="L98" s="4"/>
      <c r="M98" s="4"/>
      <c r="O98" s="4"/>
      <c r="P98" s="4"/>
      <c r="Q98" s="4"/>
      <c r="R98" s="4"/>
      <c r="S98" s="4"/>
      <c r="T98" s="4"/>
      <c r="U98" s="4"/>
      <c r="V98" s="4"/>
      <c r="X98" s="4">
        <v>2072097.251723934</v>
      </c>
      <c r="Z98" s="4">
        <v>0</v>
      </c>
      <c r="AA98" s="4">
        <v>510463.86767929461</v>
      </c>
      <c r="AB98" s="4">
        <v>62530.559999999998</v>
      </c>
      <c r="AC98" s="4">
        <v>0</v>
      </c>
      <c r="AD98" s="4">
        <v>0</v>
      </c>
      <c r="AE98" s="4">
        <v>0</v>
      </c>
      <c r="AG98" s="4">
        <v>0</v>
      </c>
      <c r="AJ98" s="7">
        <f>A98</f>
        <v>10540069.906830551</v>
      </c>
    </row>
    <row r="99" spans="1:36">
      <c r="A99" s="55">
        <f>SUM(C99:AH99)</f>
        <v>10540069.906830551</v>
      </c>
      <c r="B99" s="5" t="s">
        <v>520</v>
      </c>
      <c r="C99" s="4"/>
      <c r="D99" s="4"/>
      <c r="E99" s="4">
        <v>1538851.6883968511</v>
      </c>
      <c r="F99" s="4">
        <v>6356126.5390304718</v>
      </c>
      <c r="G99" s="4"/>
      <c r="H99" s="64">
        <v>0</v>
      </c>
      <c r="I99" s="4">
        <v>0</v>
      </c>
      <c r="J99" s="4">
        <v>0</v>
      </c>
      <c r="L99" s="4"/>
      <c r="M99" s="4"/>
      <c r="O99" s="4"/>
      <c r="P99" s="4"/>
      <c r="Q99" s="4"/>
      <c r="R99" s="4"/>
      <c r="S99" s="4"/>
      <c r="T99" s="4"/>
      <c r="U99" s="4"/>
      <c r="V99" s="4"/>
      <c r="X99" s="4">
        <v>2072097.251723934</v>
      </c>
      <c r="Z99" s="4">
        <v>0</v>
      </c>
      <c r="AA99" s="4">
        <v>510463.86767929461</v>
      </c>
      <c r="AB99" s="4">
        <v>62530.559999999998</v>
      </c>
      <c r="AC99" s="4">
        <v>0</v>
      </c>
      <c r="AD99" s="4">
        <v>0</v>
      </c>
      <c r="AE99" s="4">
        <v>0</v>
      </c>
      <c r="AG99" s="4">
        <v>0</v>
      </c>
      <c r="AJ99" s="7">
        <f>A99</f>
        <v>10540069.906830551</v>
      </c>
    </row>
    <row r="100" spans="1:36">
      <c r="A100" s="55">
        <f>SUM(C100:AH100)</f>
        <v>10569729.057075987</v>
      </c>
      <c r="B100" s="5" t="s">
        <v>521</v>
      </c>
      <c r="C100" s="4"/>
      <c r="D100" s="4"/>
      <c r="E100" s="4">
        <v>1543207.7716260124</v>
      </c>
      <c r="F100" s="4">
        <v>6374119.0567161376</v>
      </c>
      <c r="G100" s="4"/>
      <c r="H100" s="64">
        <v>0</v>
      </c>
      <c r="I100" s="4">
        <v>0</v>
      </c>
      <c r="J100" s="4">
        <v>0</v>
      </c>
      <c r="L100" s="4"/>
      <c r="M100" s="4"/>
      <c r="O100" s="4"/>
      <c r="P100" s="4"/>
      <c r="Q100" s="4"/>
      <c r="R100" s="4"/>
      <c r="S100" s="4"/>
      <c r="T100" s="4"/>
      <c r="U100" s="4"/>
      <c r="V100" s="4"/>
      <c r="X100" s="4">
        <v>2077962.8124894609</v>
      </c>
      <c r="Z100" s="4">
        <v>0</v>
      </c>
      <c r="AA100" s="4">
        <v>511908.85624437657</v>
      </c>
      <c r="AB100" s="4">
        <v>62530.559999999998</v>
      </c>
      <c r="AC100" s="4">
        <v>0</v>
      </c>
      <c r="AD100" s="4">
        <v>0</v>
      </c>
      <c r="AE100" s="4">
        <v>0</v>
      </c>
      <c r="AG100" s="4">
        <v>0</v>
      </c>
      <c r="AJ100" s="7">
        <f>A100</f>
        <v>10569729.057075987</v>
      </c>
    </row>
    <row r="101" spans="1:36">
      <c r="A101" s="55">
        <f>SUM(C101:AH101)</f>
        <v>10540069.906830551</v>
      </c>
      <c r="B101" s="5" t="s">
        <v>522</v>
      </c>
      <c r="C101" s="4"/>
      <c r="D101" s="4"/>
      <c r="E101" s="4">
        <v>1538851.6883968511</v>
      </c>
      <c r="F101" s="4">
        <v>6356126.5390304718</v>
      </c>
      <c r="G101" s="4"/>
      <c r="H101" s="64">
        <v>0</v>
      </c>
      <c r="I101" s="4">
        <v>0</v>
      </c>
      <c r="J101" s="4">
        <v>0</v>
      </c>
      <c r="L101" s="4"/>
      <c r="M101" s="4"/>
      <c r="O101" s="4"/>
      <c r="P101" s="4"/>
      <c r="Q101" s="4"/>
      <c r="R101" s="4"/>
      <c r="S101" s="4"/>
      <c r="T101" s="4"/>
      <c r="U101" s="4"/>
      <c r="V101" s="4"/>
      <c r="X101" s="4">
        <v>2072097.251723934</v>
      </c>
      <c r="Z101" s="4">
        <v>0</v>
      </c>
      <c r="AA101" s="4">
        <v>510463.86767929461</v>
      </c>
      <c r="AB101" s="4">
        <v>62530.559999999998</v>
      </c>
      <c r="AC101" s="4">
        <v>0</v>
      </c>
      <c r="AD101" s="4">
        <v>0</v>
      </c>
      <c r="AE101" s="4">
        <v>0</v>
      </c>
      <c r="AG101" s="4">
        <v>0</v>
      </c>
      <c r="AJ101" s="7">
        <f>A101</f>
        <v>10540069.906830551</v>
      </c>
    </row>
    <row r="102" spans="1:36">
      <c r="A102" s="55">
        <f>SUM(C102:AH102)</f>
        <v>16065514.266771279</v>
      </c>
      <c r="B102" s="5" t="s">
        <v>523</v>
      </c>
      <c r="C102" s="4"/>
      <c r="D102" s="4"/>
      <c r="E102" s="4">
        <v>0</v>
      </c>
      <c r="F102" s="4">
        <v>13254770.814510358</v>
      </c>
      <c r="G102" s="4"/>
      <c r="H102" s="64">
        <v>0</v>
      </c>
      <c r="I102" s="4">
        <v>0</v>
      </c>
      <c r="J102" s="4">
        <v>0</v>
      </c>
      <c r="L102" s="4"/>
      <c r="M102" s="4"/>
      <c r="O102" s="4"/>
      <c r="P102" s="4"/>
      <c r="Q102" s="4"/>
      <c r="R102" s="4"/>
      <c r="S102" s="4"/>
      <c r="T102" s="4"/>
      <c r="U102" s="4"/>
      <c r="V102" s="4"/>
      <c r="X102" s="4">
        <v>2008711.3531287229</v>
      </c>
      <c r="Z102" s="4">
        <v>0</v>
      </c>
      <c r="AA102" s="4">
        <v>739501.53913219867</v>
      </c>
      <c r="AB102" s="4">
        <v>62530.559999999998</v>
      </c>
      <c r="AC102" s="4">
        <v>0</v>
      </c>
      <c r="AD102" s="4">
        <v>0</v>
      </c>
      <c r="AE102" s="4">
        <v>0</v>
      </c>
      <c r="AG102" s="4">
        <v>0</v>
      </c>
      <c r="AJ102" s="7">
        <f>A102</f>
        <v>16065514.266771279</v>
      </c>
    </row>
    <row r="103" spans="1:36">
      <c r="A103" s="55">
        <f>SUM(C103:AH103)</f>
        <v>10540069.906830551</v>
      </c>
      <c r="B103" s="5" t="s">
        <v>524</v>
      </c>
      <c r="C103" s="4"/>
      <c r="D103" s="4"/>
      <c r="E103" s="4">
        <v>1538851.6883968511</v>
      </c>
      <c r="F103" s="4">
        <v>6356126.5390304718</v>
      </c>
      <c r="G103" s="4"/>
      <c r="H103" s="64">
        <v>0</v>
      </c>
      <c r="I103" s="4">
        <v>0</v>
      </c>
      <c r="J103" s="4">
        <v>0</v>
      </c>
      <c r="L103" s="4"/>
      <c r="M103" s="4"/>
      <c r="O103" s="4"/>
      <c r="P103" s="4"/>
      <c r="Q103" s="4"/>
      <c r="R103" s="4"/>
      <c r="S103" s="4"/>
      <c r="T103" s="4"/>
      <c r="U103" s="4"/>
      <c r="V103" s="4"/>
      <c r="X103" s="4">
        <v>2072097.251723934</v>
      </c>
      <c r="Z103" s="4">
        <v>0</v>
      </c>
      <c r="AA103" s="4">
        <v>510463.86767929461</v>
      </c>
      <c r="AB103" s="4">
        <v>62530.559999999998</v>
      </c>
      <c r="AC103" s="4">
        <v>0</v>
      </c>
      <c r="AD103" s="4">
        <v>0</v>
      </c>
      <c r="AE103" s="4">
        <v>0</v>
      </c>
      <c r="AG103" s="4">
        <v>0</v>
      </c>
      <c r="AJ103" s="7">
        <f>A103</f>
        <v>10540069.906830551</v>
      </c>
    </row>
    <row r="104" spans="1:36">
      <c r="A104" s="55">
        <f>SUM(C104:AH104)</f>
        <v>23538531.129523728</v>
      </c>
      <c r="B104" s="5" t="s">
        <v>539</v>
      </c>
      <c r="C104" s="4"/>
      <c r="D104" s="4"/>
      <c r="E104" s="4">
        <v>3174577.4941884694</v>
      </c>
      <c r="F104" s="4">
        <v>18164104.271095764</v>
      </c>
      <c r="G104" s="4"/>
      <c r="H104" s="64"/>
      <c r="I104" s="4"/>
      <c r="J104" s="4"/>
      <c r="L104" s="4"/>
      <c r="M104" s="4"/>
      <c r="O104" s="4"/>
      <c r="P104" s="4"/>
      <c r="Q104" s="4"/>
      <c r="R104" s="4"/>
      <c r="S104" s="4"/>
      <c r="T104" s="4"/>
      <c r="U104" s="4"/>
      <c r="V104" s="4"/>
      <c r="X104" s="4">
        <v>2137318.804239498</v>
      </c>
      <c r="Z104" s="4">
        <v>0</v>
      </c>
      <c r="AA104" s="4">
        <v>0</v>
      </c>
      <c r="AB104" s="4">
        <v>62530.559999999998</v>
      </c>
      <c r="AC104" s="4">
        <v>0</v>
      </c>
      <c r="AD104" s="4">
        <v>0</v>
      </c>
      <c r="AE104" s="4">
        <v>0</v>
      </c>
      <c r="AG104" s="4"/>
      <c r="AJ104" s="7">
        <f t="shared" ref="AJ104:AJ124" si="4">A104</f>
        <v>23538531.129523728</v>
      </c>
    </row>
    <row r="105" spans="1:36">
      <c r="A105" s="55">
        <f>SUM(C105:AH105)</f>
        <v>36582377.255923316</v>
      </c>
      <c r="B105" s="5" t="s">
        <v>540</v>
      </c>
      <c r="C105" s="4"/>
      <c r="D105" s="4"/>
      <c r="E105" s="4">
        <v>6352120.1372572947</v>
      </c>
      <c r="F105" s="4">
        <v>19337228.351844735</v>
      </c>
      <c r="G105" s="4"/>
      <c r="H105" s="64"/>
      <c r="I105" s="4"/>
      <c r="J105" s="4"/>
      <c r="L105" s="4"/>
      <c r="M105" s="4"/>
      <c r="O105" s="4"/>
      <c r="P105" s="4"/>
      <c r="Q105" s="4"/>
      <c r="R105" s="4"/>
      <c r="S105" s="4"/>
      <c r="T105" s="4"/>
      <c r="U105" s="4"/>
      <c r="V105" s="4"/>
      <c r="X105" s="4">
        <v>2138316.9635962872</v>
      </c>
      <c r="Z105" s="4">
        <v>0</v>
      </c>
      <c r="AA105" s="4">
        <v>8692181.2432250008</v>
      </c>
      <c r="AB105" s="4">
        <v>62530.559999999998</v>
      </c>
      <c r="AC105" s="4">
        <v>0</v>
      </c>
      <c r="AD105" s="4">
        <v>0</v>
      </c>
      <c r="AE105" s="4">
        <v>0</v>
      </c>
      <c r="AG105" s="4"/>
      <c r="AJ105" s="7">
        <f t="shared" si="4"/>
        <v>36582377.255923316</v>
      </c>
    </row>
    <row r="106" spans="1:36">
      <c r="A106" s="55">
        <f>SUM(C106:AH106)</f>
        <v>35274213.941797614</v>
      </c>
      <c r="B106" s="5" t="s">
        <v>541</v>
      </c>
      <c r="C106" s="4"/>
      <c r="D106" s="4"/>
      <c r="E106" s="4">
        <v>6352120.1372572947</v>
      </c>
      <c r="F106" s="4">
        <v>19337228.351844735</v>
      </c>
      <c r="G106" s="4"/>
      <c r="H106" s="64"/>
      <c r="I106" s="4"/>
      <c r="J106" s="4"/>
      <c r="L106" s="4"/>
      <c r="M106" s="4"/>
      <c r="O106" s="4"/>
      <c r="P106" s="4"/>
      <c r="Q106" s="4"/>
      <c r="R106" s="4"/>
      <c r="S106" s="4"/>
      <c r="T106" s="4"/>
      <c r="U106" s="4"/>
      <c r="V106" s="4"/>
      <c r="X106" s="4">
        <v>2138316.9635962872</v>
      </c>
      <c r="Z106" s="4">
        <v>0</v>
      </c>
      <c r="AA106" s="4">
        <v>7384017.9290992934</v>
      </c>
      <c r="AB106" s="4">
        <v>62530.559999999998</v>
      </c>
      <c r="AC106" s="4">
        <v>0</v>
      </c>
      <c r="AD106" s="4">
        <v>0</v>
      </c>
      <c r="AE106" s="4">
        <v>0</v>
      </c>
      <c r="AG106" s="4"/>
      <c r="AJ106" s="7">
        <f t="shared" si="4"/>
        <v>35274213.941797614</v>
      </c>
    </row>
    <row r="107" spans="1:36">
      <c r="A107" s="55">
        <f>SUM(C107:AH107)</f>
        <v>9018203.5826284755</v>
      </c>
      <c r="B107" s="5" t="s">
        <v>542</v>
      </c>
      <c r="C107" s="4"/>
      <c r="D107" s="4"/>
      <c r="E107" s="4">
        <v>1588400.6779243681</v>
      </c>
      <c r="F107" s="4">
        <v>5228456.3014294254</v>
      </c>
      <c r="G107" s="4"/>
      <c r="H107" s="64"/>
      <c r="I107" s="4"/>
      <c r="J107" s="4"/>
      <c r="L107" s="4"/>
      <c r="M107" s="4"/>
      <c r="O107" s="4"/>
      <c r="P107" s="4"/>
      <c r="Q107" s="4"/>
      <c r="R107" s="4"/>
      <c r="S107" s="4"/>
      <c r="T107" s="4"/>
      <c r="U107" s="4"/>
      <c r="V107" s="4"/>
      <c r="X107" s="4">
        <v>2138816.0432746815</v>
      </c>
      <c r="Z107" s="4">
        <v>0</v>
      </c>
      <c r="AA107" s="4">
        <v>0</v>
      </c>
      <c r="AB107" s="4">
        <v>62530.559999999998</v>
      </c>
      <c r="AC107" s="4">
        <v>0</v>
      </c>
      <c r="AD107" s="4">
        <v>0</v>
      </c>
      <c r="AE107" s="4">
        <v>0</v>
      </c>
      <c r="AG107" s="4"/>
      <c r="AJ107" s="7">
        <f t="shared" si="4"/>
        <v>9018203.5826284755</v>
      </c>
    </row>
    <row r="108" spans="1:36">
      <c r="A108" s="55">
        <f>SUM(C108:AH108)</f>
        <v>19682377.26859485</v>
      </c>
      <c r="B108" s="5" t="s">
        <v>543</v>
      </c>
      <c r="C108" s="4"/>
      <c r="D108" s="4"/>
      <c r="E108" s="4">
        <v>3909559.7487323713</v>
      </c>
      <c r="F108" s="4">
        <v>13012339.254901424</v>
      </c>
      <c r="G108" s="4"/>
      <c r="H108" s="64"/>
      <c r="I108" s="4"/>
      <c r="J108" s="4"/>
      <c r="L108" s="4"/>
      <c r="M108" s="4"/>
      <c r="O108" s="4"/>
      <c r="P108" s="4"/>
      <c r="Q108" s="4"/>
      <c r="R108" s="4"/>
      <c r="S108" s="4"/>
      <c r="T108" s="4"/>
      <c r="U108" s="4"/>
      <c r="V108" s="4"/>
      <c r="X108" s="4">
        <v>1971971.7494827614</v>
      </c>
      <c r="Z108" s="4">
        <v>0</v>
      </c>
      <c r="AA108" s="4">
        <v>725975.95547829161</v>
      </c>
      <c r="AB108" s="4">
        <v>62530.559999999998</v>
      </c>
      <c r="AC108" s="4">
        <v>0</v>
      </c>
      <c r="AD108" s="4">
        <v>0</v>
      </c>
      <c r="AE108" s="4">
        <v>0</v>
      </c>
      <c r="AG108" s="4"/>
      <c r="AJ108" s="7">
        <f t="shared" si="4"/>
        <v>19682377.26859485</v>
      </c>
    </row>
    <row r="109" spans="1:36">
      <c r="A109" s="55">
        <f>SUM(C109:AH109)</f>
        <v>8343225.1035820916</v>
      </c>
      <c r="B109" s="5" t="s">
        <v>544</v>
      </c>
      <c r="C109" s="4"/>
      <c r="D109" s="4"/>
      <c r="E109" s="4">
        <v>1954779.8743661856</v>
      </c>
      <c r="F109" s="4">
        <v>3814876.728342412</v>
      </c>
      <c r="G109" s="4"/>
      <c r="H109" s="64"/>
      <c r="I109" s="4"/>
      <c r="J109" s="4"/>
      <c r="L109" s="4"/>
      <c r="M109" s="4"/>
      <c r="O109" s="4"/>
      <c r="P109" s="4"/>
      <c r="Q109" s="4"/>
      <c r="R109" s="4"/>
      <c r="S109" s="4"/>
      <c r="T109" s="4"/>
      <c r="U109" s="4"/>
      <c r="V109" s="4"/>
      <c r="X109" s="4">
        <v>1971971.7494827614</v>
      </c>
      <c r="Z109" s="4">
        <v>0</v>
      </c>
      <c r="AA109" s="4">
        <v>539066.19139073335</v>
      </c>
      <c r="AB109" s="4">
        <v>62530.559999999998</v>
      </c>
      <c r="AC109" s="4">
        <v>0</v>
      </c>
      <c r="AD109" s="4">
        <v>0</v>
      </c>
      <c r="AE109" s="4">
        <v>0</v>
      </c>
      <c r="AG109" s="4"/>
      <c r="AJ109" s="7">
        <f t="shared" si="4"/>
        <v>8343225.1035820916</v>
      </c>
    </row>
    <row r="110" spans="1:36">
      <c r="A110" s="55">
        <f>SUM(C110:AH110)</f>
        <v>7804158.9121913584</v>
      </c>
      <c r="B110" s="5" t="s">
        <v>545</v>
      </c>
      <c r="C110" s="4"/>
      <c r="D110" s="4"/>
      <c r="E110" s="4">
        <v>1954779.8743661856</v>
      </c>
      <c r="F110" s="4">
        <v>3814876.728342412</v>
      </c>
      <c r="G110" s="4"/>
      <c r="H110" s="64"/>
      <c r="I110" s="4"/>
      <c r="J110" s="4"/>
      <c r="L110" s="4"/>
      <c r="M110" s="4"/>
      <c r="O110" s="4"/>
      <c r="P110" s="4"/>
      <c r="Q110" s="4"/>
      <c r="R110" s="4"/>
      <c r="S110" s="4"/>
      <c r="T110" s="4"/>
      <c r="U110" s="4"/>
      <c r="V110" s="4"/>
      <c r="X110" s="4">
        <v>1971971.7494827614</v>
      </c>
      <c r="Z110" s="4">
        <v>0</v>
      </c>
      <c r="AA110" s="4">
        <v>0</v>
      </c>
      <c r="AB110" s="4">
        <v>62530.559999999998</v>
      </c>
      <c r="AC110" s="4">
        <v>0</v>
      </c>
      <c r="AD110" s="4">
        <v>0</v>
      </c>
      <c r="AE110" s="4">
        <v>0</v>
      </c>
      <c r="AG110" s="4"/>
      <c r="AJ110" s="7">
        <f t="shared" si="4"/>
        <v>7804158.9121913584</v>
      </c>
    </row>
    <row r="111" spans="1:36">
      <c r="A111" s="55">
        <f>SUM(C111:AH111)</f>
        <v>19756659.551349018</v>
      </c>
      <c r="B111" s="5" t="s">
        <v>546</v>
      </c>
      <c r="C111" s="4"/>
      <c r="D111" s="4"/>
      <c r="E111" s="4">
        <v>3909559.7487323713</v>
      </c>
      <c r="F111" s="4">
        <v>13086621.537655592</v>
      </c>
      <c r="G111" s="4"/>
      <c r="H111" s="64"/>
      <c r="I111" s="4"/>
      <c r="J111" s="4"/>
      <c r="L111" s="4"/>
      <c r="M111" s="4"/>
      <c r="O111" s="4"/>
      <c r="P111" s="4"/>
      <c r="Q111" s="4"/>
      <c r="R111" s="4"/>
      <c r="S111" s="4"/>
      <c r="T111" s="4"/>
      <c r="U111" s="4"/>
      <c r="V111" s="4"/>
      <c r="X111" s="4">
        <v>1971971.7494827614</v>
      </c>
      <c r="Z111" s="4">
        <v>0</v>
      </c>
      <c r="AA111" s="4">
        <v>725975.95547829161</v>
      </c>
      <c r="AB111" s="4">
        <v>62530.559999999998</v>
      </c>
      <c r="AC111" s="4">
        <v>0</v>
      </c>
      <c r="AD111" s="4">
        <v>0</v>
      </c>
      <c r="AE111" s="4">
        <v>0</v>
      </c>
      <c r="AG111" s="4"/>
      <c r="AJ111" s="7">
        <f t="shared" si="4"/>
        <v>19756659.551349018</v>
      </c>
    </row>
    <row r="112" spans="1:36">
      <c r="A112" s="55">
        <f>SUM(C112:AH112)</f>
        <v>16940591.55555876</v>
      </c>
      <c r="B112" s="5" t="s">
        <v>547</v>
      </c>
      <c r="C112" s="4"/>
      <c r="D112" s="4"/>
      <c r="E112" s="4">
        <v>1954779.8743661856</v>
      </c>
      <c r="F112" s="4">
        <v>12225333.41623152</v>
      </c>
      <c r="G112" s="4"/>
      <c r="H112" s="64"/>
      <c r="I112" s="4"/>
      <c r="J112" s="4"/>
      <c r="L112" s="4"/>
      <c r="M112" s="4"/>
      <c r="O112" s="4"/>
      <c r="P112" s="4"/>
      <c r="Q112" s="4"/>
      <c r="R112" s="4"/>
      <c r="S112" s="4"/>
      <c r="T112" s="4"/>
      <c r="U112" s="4"/>
      <c r="V112" s="4"/>
      <c r="X112" s="4">
        <v>1971971.7494827614</v>
      </c>
      <c r="Z112" s="4">
        <v>0</v>
      </c>
      <c r="AA112" s="4">
        <v>725975.95547829161</v>
      </c>
      <c r="AB112" s="4">
        <v>62530.559999999998</v>
      </c>
      <c r="AC112" s="4">
        <v>0</v>
      </c>
      <c r="AD112" s="4">
        <v>0</v>
      </c>
      <c r="AE112" s="4">
        <v>0</v>
      </c>
      <c r="AG112" s="4"/>
      <c r="AJ112" s="7">
        <f t="shared" si="4"/>
        <v>16940591.55555876</v>
      </c>
    </row>
    <row r="113" spans="1:36">
      <c r="A113" s="55">
        <f>SUM(C113:AH113)</f>
        <v>7741628.3521913588</v>
      </c>
      <c r="B113" s="5" t="s">
        <v>548</v>
      </c>
      <c r="C113" s="4"/>
      <c r="D113" s="4"/>
      <c r="E113" s="4">
        <v>1954779.8743661856</v>
      </c>
      <c r="F113" s="4">
        <v>3814876.728342412</v>
      </c>
      <c r="G113" s="4"/>
      <c r="H113" s="64"/>
      <c r="I113" s="4"/>
      <c r="J113" s="4"/>
      <c r="L113" s="4"/>
      <c r="M113" s="4"/>
      <c r="O113" s="4"/>
      <c r="P113" s="4"/>
      <c r="Q113" s="4"/>
      <c r="R113" s="4"/>
      <c r="S113" s="4"/>
      <c r="T113" s="4"/>
      <c r="U113" s="4"/>
      <c r="V113" s="4"/>
      <c r="X113" s="4">
        <v>1971971.7494827614</v>
      </c>
      <c r="Z113" s="4">
        <v>0</v>
      </c>
      <c r="AA113" s="4">
        <v>0</v>
      </c>
      <c r="AB113" s="4">
        <v>0</v>
      </c>
      <c r="AC113" s="4">
        <v>0</v>
      </c>
      <c r="AD113" s="4">
        <v>0</v>
      </c>
      <c r="AE113" s="4">
        <v>0</v>
      </c>
      <c r="AG113" s="4"/>
      <c r="AJ113" s="7">
        <f t="shared" si="4"/>
        <v>7741628.3521913588</v>
      </c>
    </row>
    <row r="114" spans="1:36">
      <c r="A114" s="55">
        <f>SUM(C114:AH114)</f>
        <v>15103931.972021779</v>
      </c>
      <c r="B114" s="5" t="s">
        <v>549</v>
      </c>
      <c r="C114" s="4"/>
      <c r="D114" s="4"/>
      <c r="E114" s="4">
        <v>1954779.8743661856</v>
      </c>
      <c r="F114" s="4">
        <v>13086621.537655592</v>
      </c>
      <c r="G114" s="4"/>
      <c r="H114" s="64"/>
      <c r="I114" s="4"/>
      <c r="J114" s="4"/>
      <c r="L114" s="4"/>
      <c r="M114" s="4"/>
      <c r="O114" s="4"/>
      <c r="P114" s="4"/>
      <c r="Q114" s="4"/>
      <c r="R114" s="4"/>
      <c r="S114" s="4"/>
      <c r="T114" s="4"/>
      <c r="U114" s="4"/>
      <c r="V114" s="4"/>
      <c r="X114" s="4">
        <v>0</v>
      </c>
      <c r="Z114" s="4">
        <v>0</v>
      </c>
      <c r="AA114" s="4">
        <v>0</v>
      </c>
      <c r="AB114" s="4">
        <v>62530.559999999998</v>
      </c>
      <c r="AC114" s="4">
        <v>0</v>
      </c>
      <c r="AD114" s="4">
        <v>0</v>
      </c>
      <c r="AE114" s="4">
        <v>0</v>
      </c>
      <c r="AG114" s="4"/>
      <c r="AJ114" s="7">
        <f t="shared" si="4"/>
        <v>15103931.972021779</v>
      </c>
    </row>
    <row r="115" spans="1:36">
      <c r="A115" s="55">
        <f>SUM(C115:AH115)</f>
        <v>6388445.229215906</v>
      </c>
      <c r="B115" s="5" t="s">
        <v>550</v>
      </c>
      <c r="C115" s="4"/>
      <c r="D115" s="4"/>
      <c r="E115" s="4"/>
      <c r="F115" s="4">
        <v>3814876.728342412</v>
      </c>
      <c r="G115" s="4"/>
      <c r="H115" s="64"/>
      <c r="I115" s="4"/>
      <c r="J115" s="4"/>
      <c r="L115" s="4"/>
      <c r="M115" s="4"/>
      <c r="O115" s="4"/>
      <c r="P115" s="4"/>
      <c r="Q115" s="4"/>
      <c r="R115" s="4"/>
      <c r="S115" s="4"/>
      <c r="T115" s="4"/>
      <c r="U115" s="4"/>
      <c r="V115" s="4"/>
      <c r="X115" s="4">
        <v>1971971.7494827614</v>
      </c>
      <c r="Z115" s="4">
        <v>0</v>
      </c>
      <c r="AA115" s="4">
        <v>539066.19139073335</v>
      </c>
      <c r="AB115" s="4">
        <v>62530.559999999998</v>
      </c>
      <c r="AC115" s="4">
        <v>0</v>
      </c>
      <c r="AD115" s="4">
        <v>0</v>
      </c>
      <c r="AE115" s="4">
        <v>0</v>
      </c>
      <c r="AG115" s="4"/>
      <c r="AJ115" s="7">
        <f t="shared" si="4"/>
        <v>6388445.229215906</v>
      </c>
    </row>
    <row r="116" spans="1:36">
      <c r="A116" s="55">
        <f>SUM(C116:AH116)</f>
        <v>6388445.229215906</v>
      </c>
      <c r="B116" s="5" t="s">
        <v>551</v>
      </c>
      <c r="C116" s="4"/>
      <c r="D116" s="4"/>
      <c r="E116" s="4"/>
      <c r="F116" s="4">
        <v>3814876.728342412</v>
      </c>
      <c r="G116" s="4"/>
      <c r="H116" s="64"/>
      <c r="I116" s="4"/>
      <c r="J116" s="4"/>
      <c r="L116" s="4"/>
      <c r="M116" s="4"/>
      <c r="O116" s="4"/>
      <c r="P116" s="4"/>
      <c r="Q116" s="4"/>
      <c r="R116" s="4"/>
      <c r="S116" s="4"/>
      <c r="T116" s="4"/>
      <c r="U116" s="4"/>
      <c r="V116" s="4"/>
      <c r="X116" s="4">
        <v>1971971.7494827614</v>
      </c>
      <c r="Z116" s="4">
        <v>0</v>
      </c>
      <c r="AA116" s="4">
        <v>539066.19139073335</v>
      </c>
      <c r="AB116" s="4">
        <v>62530.559999999998</v>
      </c>
      <c r="AC116" s="4">
        <v>0</v>
      </c>
      <c r="AD116" s="4">
        <v>0</v>
      </c>
      <c r="AE116" s="4">
        <v>0</v>
      </c>
      <c r="AG116" s="4"/>
      <c r="AJ116" s="7">
        <f t="shared" si="4"/>
        <v>6388445.229215906</v>
      </c>
    </row>
    <row r="117" spans="1:36">
      <c r="A117" s="55">
        <f>SUM(C117:AH117)</f>
        <v>6325914.6692159064</v>
      </c>
      <c r="B117" s="5" t="s">
        <v>552</v>
      </c>
      <c r="C117" s="4"/>
      <c r="D117" s="4"/>
      <c r="E117" s="4"/>
      <c r="F117" s="4">
        <v>3814876.728342412</v>
      </c>
      <c r="G117" s="4"/>
      <c r="H117" s="64"/>
      <c r="I117" s="4"/>
      <c r="J117" s="4"/>
      <c r="L117" s="4"/>
      <c r="M117" s="4"/>
      <c r="O117" s="4"/>
      <c r="P117" s="4"/>
      <c r="Q117" s="4"/>
      <c r="R117" s="4"/>
      <c r="S117" s="4"/>
      <c r="T117" s="4"/>
      <c r="U117" s="4"/>
      <c r="V117" s="4"/>
      <c r="X117" s="4">
        <v>1971971.7494827614</v>
      </c>
      <c r="Z117" s="4">
        <v>0</v>
      </c>
      <c r="AA117" s="4">
        <v>539066.19139073335</v>
      </c>
      <c r="AB117" s="4">
        <v>0</v>
      </c>
      <c r="AC117" s="4">
        <v>0</v>
      </c>
      <c r="AD117" s="4">
        <v>0</v>
      </c>
      <c r="AE117" s="4">
        <v>0</v>
      </c>
      <c r="AG117" s="4"/>
      <c r="AJ117" s="7">
        <f t="shared" si="4"/>
        <v>6325914.6692159064</v>
      </c>
    </row>
    <row r="118" spans="1:36">
      <c r="A118" s="55">
        <f>SUM(C118:AH118)</f>
        <v>10517067.202425797</v>
      </c>
      <c r="B118" s="5" t="s">
        <v>553</v>
      </c>
      <c r="C118" s="4"/>
      <c r="D118" s="4"/>
      <c r="E118" s="4">
        <v>7819119.4974647425</v>
      </c>
      <c r="F118" s="4">
        <v>0</v>
      </c>
      <c r="G118" s="4"/>
      <c r="H118" s="64"/>
      <c r="I118" s="4"/>
      <c r="J118" s="4"/>
      <c r="L118" s="4"/>
      <c r="M118" s="4"/>
      <c r="O118" s="4"/>
      <c r="P118" s="4"/>
      <c r="Q118" s="4"/>
      <c r="R118" s="4"/>
      <c r="S118" s="4"/>
      <c r="T118" s="4"/>
      <c r="U118" s="4"/>
      <c r="V118" s="4"/>
      <c r="X118" s="4">
        <v>1971971.7494827614</v>
      </c>
      <c r="Z118" s="4">
        <v>0</v>
      </c>
      <c r="AA118" s="4">
        <v>725975.95547829161</v>
      </c>
      <c r="AB118" s="4">
        <v>0</v>
      </c>
      <c r="AC118" s="4">
        <v>0</v>
      </c>
      <c r="AD118" s="4">
        <v>0</v>
      </c>
      <c r="AE118" s="4">
        <v>0</v>
      </c>
      <c r="AG118" s="4"/>
      <c r="AJ118" s="7">
        <f t="shared" si="4"/>
        <v>10517067.202425797</v>
      </c>
    </row>
    <row r="119" spans="1:36">
      <c r="A119" s="55">
        <f>SUM(C119:AH119)</f>
        <v>2680755.8298444771</v>
      </c>
      <c r="B119" s="5" t="s">
        <v>554</v>
      </c>
      <c r="C119" s="4"/>
      <c r="D119" s="4"/>
      <c r="E119" s="4">
        <v>1954779.8743661856</v>
      </c>
      <c r="F119" s="4">
        <v>0</v>
      </c>
      <c r="G119" s="4"/>
      <c r="H119" s="64"/>
      <c r="I119" s="4"/>
      <c r="J119" s="4"/>
      <c r="L119" s="4"/>
      <c r="M119" s="4"/>
      <c r="O119" s="4"/>
      <c r="P119" s="4"/>
      <c r="Q119" s="4"/>
      <c r="R119" s="4"/>
      <c r="S119" s="4"/>
      <c r="T119" s="4"/>
      <c r="U119" s="4"/>
      <c r="V119" s="4"/>
      <c r="X119" s="4">
        <v>0</v>
      </c>
      <c r="Z119" s="4">
        <v>0</v>
      </c>
      <c r="AA119" s="4">
        <v>725975.95547829161</v>
      </c>
      <c r="AB119" s="4">
        <v>0</v>
      </c>
      <c r="AC119" s="4">
        <v>0</v>
      </c>
      <c r="AD119" s="4">
        <v>0</v>
      </c>
      <c r="AE119" s="4">
        <v>0</v>
      </c>
      <c r="AG119" s="4"/>
      <c r="AJ119" s="7">
        <f t="shared" si="4"/>
        <v>2680755.8298444771</v>
      </c>
    </row>
    <row r="120" spans="1:36">
      <c r="A120" s="55">
        <f>SUM(C120:AH120)</f>
        <v>0</v>
      </c>
      <c r="B120" s="5" t="s">
        <v>555</v>
      </c>
      <c r="C120" s="4"/>
      <c r="D120" s="4"/>
      <c r="E120" s="4"/>
      <c r="F120" s="4">
        <v>0</v>
      </c>
      <c r="G120" s="4"/>
      <c r="H120" s="64"/>
      <c r="I120" s="4"/>
      <c r="J120" s="4"/>
      <c r="L120" s="4"/>
      <c r="M120" s="4"/>
      <c r="O120" s="4"/>
      <c r="P120" s="4"/>
      <c r="Q120" s="4"/>
      <c r="R120" s="4"/>
      <c r="S120" s="4"/>
      <c r="T120" s="4"/>
      <c r="U120" s="4"/>
      <c r="V120" s="4"/>
      <c r="X120" s="4">
        <v>0</v>
      </c>
      <c r="Z120" s="4">
        <v>0</v>
      </c>
      <c r="AA120" s="4">
        <v>0</v>
      </c>
      <c r="AB120" s="4">
        <v>0</v>
      </c>
      <c r="AC120" s="4">
        <v>0</v>
      </c>
      <c r="AD120" s="4">
        <v>0</v>
      </c>
      <c r="AE120" s="4">
        <v>0</v>
      </c>
      <c r="AG120" s="4"/>
      <c r="AJ120" s="7">
        <f t="shared" si="4"/>
        <v>0</v>
      </c>
    </row>
    <row r="121" spans="1:36">
      <c r="A121" s="55">
        <f>SUM(C121:AH121)</f>
        <v>0</v>
      </c>
      <c r="B121" s="5" t="s">
        <v>556</v>
      </c>
      <c r="C121" s="4"/>
      <c r="D121" s="4"/>
      <c r="E121" s="4"/>
      <c r="F121" s="4">
        <v>0</v>
      </c>
      <c r="G121" s="4"/>
      <c r="H121" s="64"/>
      <c r="I121" s="4"/>
      <c r="J121" s="4"/>
      <c r="L121" s="4"/>
      <c r="M121" s="4"/>
      <c r="O121" s="4"/>
      <c r="P121" s="4"/>
      <c r="Q121" s="4"/>
      <c r="R121" s="4"/>
      <c r="S121" s="4"/>
      <c r="T121" s="4"/>
      <c r="U121" s="4"/>
      <c r="V121" s="4"/>
      <c r="X121" s="4">
        <v>0</v>
      </c>
      <c r="Z121" s="4">
        <v>0</v>
      </c>
      <c r="AA121" s="4">
        <v>0</v>
      </c>
      <c r="AB121" s="4">
        <v>0</v>
      </c>
      <c r="AC121" s="4">
        <v>0</v>
      </c>
      <c r="AD121" s="4">
        <v>0</v>
      </c>
      <c r="AE121" s="4">
        <v>0</v>
      </c>
      <c r="AG121" s="4"/>
      <c r="AJ121" s="7">
        <f t="shared" si="4"/>
        <v>0</v>
      </c>
    </row>
    <row r="122" spans="1:36">
      <c r="A122" s="55">
        <f>SUM(C122:AH122)</f>
        <v>0</v>
      </c>
      <c r="B122" s="5" t="s">
        <v>557</v>
      </c>
      <c r="C122" s="4"/>
      <c r="D122" s="4"/>
      <c r="E122" s="4"/>
      <c r="F122" s="4">
        <v>0</v>
      </c>
      <c r="G122" s="4"/>
      <c r="H122" s="64"/>
      <c r="I122" s="4"/>
      <c r="J122" s="4"/>
      <c r="L122" s="4"/>
      <c r="M122" s="4"/>
      <c r="O122" s="4"/>
      <c r="P122" s="4"/>
      <c r="Q122" s="4"/>
      <c r="R122" s="4"/>
      <c r="S122" s="4"/>
      <c r="T122" s="4"/>
      <c r="U122" s="4"/>
      <c r="V122" s="4"/>
      <c r="X122" s="4">
        <v>0</v>
      </c>
      <c r="Z122" s="4">
        <v>0</v>
      </c>
      <c r="AA122" s="4">
        <v>0</v>
      </c>
      <c r="AB122" s="4">
        <v>0</v>
      </c>
      <c r="AC122" s="4">
        <v>0</v>
      </c>
      <c r="AD122" s="4">
        <v>0</v>
      </c>
      <c r="AE122" s="4">
        <v>0</v>
      </c>
      <c r="AG122" s="4"/>
      <c r="AJ122" s="7">
        <f t="shared" si="4"/>
        <v>0</v>
      </c>
    </row>
    <row r="123" spans="1:36">
      <c r="A123" s="55">
        <f>SUM(C123:AH123)</f>
        <v>0</v>
      </c>
      <c r="B123" s="5" t="s">
        <v>558</v>
      </c>
      <c r="C123" s="4"/>
      <c r="D123" s="4"/>
      <c r="E123" s="4"/>
      <c r="F123" s="4">
        <v>0</v>
      </c>
      <c r="G123" s="4"/>
      <c r="H123" s="64"/>
      <c r="I123" s="4"/>
      <c r="J123" s="4"/>
      <c r="L123" s="4"/>
      <c r="M123" s="4"/>
      <c r="O123" s="4"/>
      <c r="P123" s="4"/>
      <c r="Q123" s="4"/>
      <c r="R123" s="4"/>
      <c r="S123" s="4"/>
      <c r="T123" s="4"/>
      <c r="U123" s="4"/>
      <c r="V123" s="4"/>
      <c r="X123" s="4">
        <v>0</v>
      </c>
      <c r="Z123" s="4">
        <v>0</v>
      </c>
      <c r="AA123" s="4">
        <v>0</v>
      </c>
      <c r="AB123" s="4">
        <v>0</v>
      </c>
      <c r="AC123" s="4">
        <v>0</v>
      </c>
      <c r="AD123" s="4">
        <v>0</v>
      </c>
      <c r="AE123" s="4">
        <v>0</v>
      </c>
      <c r="AG123" s="4"/>
      <c r="AJ123" s="7">
        <f t="shared" si="4"/>
        <v>0</v>
      </c>
    </row>
    <row r="124" spans="1:36">
      <c r="A124" s="55">
        <f>SUM(C124:AH124)</f>
        <v>0</v>
      </c>
      <c r="B124" s="5" t="s">
        <v>4</v>
      </c>
      <c r="C124" s="4"/>
      <c r="D124" s="4"/>
      <c r="E124" s="4"/>
      <c r="F124" s="4"/>
      <c r="G124" s="4"/>
      <c r="H124" s="64">
        <v>0</v>
      </c>
      <c r="I124" s="4">
        <v>0</v>
      </c>
      <c r="J124" s="4">
        <v>0</v>
      </c>
      <c r="L124" s="4"/>
      <c r="M124" s="4"/>
      <c r="O124" s="4">
        <v>0</v>
      </c>
      <c r="P124" s="4">
        <v>0</v>
      </c>
      <c r="Q124" s="4">
        <v>0</v>
      </c>
      <c r="R124" s="4">
        <v>0</v>
      </c>
      <c r="S124" s="4">
        <v>0</v>
      </c>
      <c r="T124" s="4">
        <v>0</v>
      </c>
      <c r="U124" s="4">
        <v>0</v>
      </c>
      <c r="V124" s="4">
        <v>0</v>
      </c>
      <c r="X124" s="4">
        <v>0</v>
      </c>
      <c r="Z124" s="4">
        <v>0</v>
      </c>
      <c r="AA124" s="4">
        <v>0</v>
      </c>
      <c r="AB124" s="4">
        <v>0</v>
      </c>
      <c r="AC124" s="4">
        <v>0</v>
      </c>
      <c r="AD124" s="4">
        <v>0</v>
      </c>
      <c r="AE124" s="4">
        <v>0</v>
      </c>
      <c r="AG124" s="4">
        <v>0</v>
      </c>
      <c r="AJ124" s="7">
        <f t="shared" si="4"/>
        <v>0</v>
      </c>
    </row>
    <row r="125" spans="1:36">
      <c r="A125" s="55">
        <f>SUM(C125:AH125)</f>
        <v>0</v>
      </c>
      <c r="B125" s="5" t="s">
        <v>5</v>
      </c>
      <c r="C125" s="4"/>
      <c r="D125" s="4"/>
      <c r="E125" s="4"/>
      <c r="F125" s="4"/>
      <c r="G125" s="4"/>
      <c r="H125" s="64">
        <v>0</v>
      </c>
      <c r="I125" s="4">
        <v>0</v>
      </c>
      <c r="J125" s="4">
        <v>0</v>
      </c>
      <c r="L125" s="4"/>
      <c r="M125" s="4"/>
      <c r="O125" s="4">
        <v>0</v>
      </c>
      <c r="P125" s="4">
        <v>0</v>
      </c>
      <c r="Q125" s="4">
        <v>0</v>
      </c>
      <c r="R125" s="4">
        <v>0</v>
      </c>
      <c r="S125" s="4">
        <v>0</v>
      </c>
      <c r="T125" s="4">
        <v>0</v>
      </c>
      <c r="U125" s="4">
        <v>0</v>
      </c>
      <c r="V125" s="4">
        <v>0</v>
      </c>
      <c r="X125" s="4">
        <v>0</v>
      </c>
      <c r="Z125" s="4">
        <v>0</v>
      </c>
      <c r="AA125" s="4">
        <v>0</v>
      </c>
      <c r="AB125" s="4">
        <v>0</v>
      </c>
      <c r="AC125" s="4">
        <v>0</v>
      </c>
      <c r="AD125" s="4">
        <v>0</v>
      </c>
      <c r="AE125" s="4">
        <v>0</v>
      </c>
      <c r="AG125" s="4">
        <v>0</v>
      </c>
      <c r="AJ125" s="7">
        <f>A125</f>
        <v>0</v>
      </c>
    </row>
    <row r="126" spans="1:36">
      <c r="A126" s="55">
        <f>SUM(C126:AH126)</f>
        <v>0</v>
      </c>
      <c r="B126" s="5" t="s">
        <v>6</v>
      </c>
      <c r="C126" s="4"/>
      <c r="D126" s="4"/>
      <c r="E126" s="4"/>
      <c r="F126" s="4"/>
      <c r="G126" s="4"/>
      <c r="H126" s="64">
        <v>0</v>
      </c>
      <c r="I126" s="4">
        <v>0</v>
      </c>
      <c r="J126" s="4">
        <v>0</v>
      </c>
      <c r="L126" s="4"/>
      <c r="M126" s="4"/>
      <c r="O126" s="4">
        <v>0</v>
      </c>
      <c r="P126" s="4">
        <v>0</v>
      </c>
      <c r="Q126" s="4">
        <v>0</v>
      </c>
      <c r="R126" s="4">
        <v>0</v>
      </c>
      <c r="S126" s="4">
        <v>0</v>
      </c>
      <c r="T126" s="4">
        <v>0</v>
      </c>
      <c r="U126" s="4">
        <v>0</v>
      </c>
      <c r="V126" s="4">
        <v>0</v>
      </c>
      <c r="X126" s="4">
        <v>0</v>
      </c>
      <c r="Z126" s="4">
        <v>0</v>
      </c>
      <c r="AA126" s="4">
        <v>0</v>
      </c>
      <c r="AB126" s="4">
        <v>0</v>
      </c>
      <c r="AC126" s="4">
        <v>0</v>
      </c>
      <c r="AD126" s="4">
        <v>0</v>
      </c>
      <c r="AE126" s="4">
        <v>0</v>
      </c>
      <c r="AG126" s="4">
        <v>0</v>
      </c>
      <c r="AJ126" s="7">
        <f>A126</f>
        <v>0</v>
      </c>
    </row>
    <row r="127" spans="1:36">
      <c r="A127" s="53">
        <f>SUM(C127:AH127)</f>
        <v>0</v>
      </c>
      <c r="B127" s="5" t="s">
        <v>7</v>
      </c>
      <c r="C127" s="4"/>
      <c r="D127" s="4"/>
      <c r="E127" s="4"/>
      <c r="F127" s="4"/>
      <c r="G127" s="4"/>
      <c r="H127" s="64">
        <v>0</v>
      </c>
      <c r="I127" s="4">
        <v>0</v>
      </c>
      <c r="J127" s="4">
        <v>0</v>
      </c>
      <c r="L127" s="4"/>
      <c r="M127" s="4"/>
      <c r="O127" s="4">
        <v>0</v>
      </c>
      <c r="P127" s="4">
        <v>0</v>
      </c>
      <c r="Q127" s="4">
        <v>0</v>
      </c>
      <c r="R127" s="4">
        <v>0</v>
      </c>
      <c r="S127" s="4">
        <v>0</v>
      </c>
      <c r="T127" s="4">
        <v>0</v>
      </c>
      <c r="U127" s="4">
        <v>0</v>
      </c>
      <c r="V127" s="4">
        <v>0</v>
      </c>
      <c r="X127" s="4">
        <v>0</v>
      </c>
      <c r="Z127" s="4">
        <v>0</v>
      </c>
      <c r="AA127" s="4">
        <v>0</v>
      </c>
      <c r="AB127" s="4">
        <v>0</v>
      </c>
      <c r="AC127" s="4">
        <v>0</v>
      </c>
      <c r="AD127" s="4">
        <v>0</v>
      </c>
      <c r="AE127" s="4">
        <v>0</v>
      </c>
      <c r="AG127" s="4">
        <v>0</v>
      </c>
      <c r="AJ127" s="7">
        <f>A127</f>
        <v>0</v>
      </c>
    </row>
    <row r="128" spans="1:36">
      <c r="A128" s="53">
        <f>SUM(C128:AH128)</f>
        <v>0</v>
      </c>
      <c r="B128" s="5" t="s">
        <v>8</v>
      </c>
      <c r="C128" s="4"/>
      <c r="D128" s="4"/>
      <c r="E128" s="4"/>
      <c r="F128" s="4"/>
      <c r="G128" s="4"/>
      <c r="H128" s="64">
        <v>0</v>
      </c>
      <c r="I128" s="4">
        <v>0</v>
      </c>
      <c r="J128" s="4">
        <v>0</v>
      </c>
      <c r="L128" s="4"/>
      <c r="M128" s="4"/>
      <c r="O128" s="4">
        <v>0</v>
      </c>
      <c r="P128" s="4">
        <v>0</v>
      </c>
      <c r="Q128" s="4">
        <v>0</v>
      </c>
      <c r="R128" s="4">
        <v>0</v>
      </c>
      <c r="S128" s="4">
        <v>0</v>
      </c>
      <c r="T128" s="4">
        <v>0</v>
      </c>
      <c r="U128" s="4">
        <v>0</v>
      </c>
      <c r="V128" s="4">
        <v>0</v>
      </c>
      <c r="X128" s="4">
        <v>0</v>
      </c>
      <c r="Z128" s="4">
        <v>0</v>
      </c>
      <c r="AA128" s="4">
        <v>0</v>
      </c>
      <c r="AB128" s="4">
        <v>0</v>
      </c>
      <c r="AC128" s="4">
        <v>0</v>
      </c>
      <c r="AD128" s="4">
        <v>0</v>
      </c>
      <c r="AE128" s="4">
        <v>0</v>
      </c>
      <c r="AG128" s="4">
        <v>0</v>
      </c>
      <c r="AJ128" s="7">
        <f>A128</f>
        <v>0</v>
      </c>
    </row>
    <row r="129" spans="1:36">
      <c r="A129" s="53">
        <f>SUM(C129:AH129)</f>
        <v>0</v>
      </c>
      <c r="B129" s="5" t="s">
        <v>9</v>
      </c>
      <c r="C129" s="4"/>
      <c r="D129" s="4"/>
      <c r="E129" s="4"/>
      <c r="F129" s="4"/>
      <c r="G129" s="4"/>
      <c r="H129" s="64">
        <v>0</v>
      </c>
      <c r="I129" s="4">
        <v>0</v>
      </c>
      <c r="J129" s="4">
        <v>0</v>
      </c>
      <c r="L129" s="4"/>
      <c r="M129" s="4"/>
      <c r="O129" s="4">
        <v>0</v>
      </c>
      <c r="P129" s="4">
        <v>0</v>
      </c>
      <c r="Q129" s="4">
        <v>0</v>
      </c>
      <c r="R129" s="4">
        <v>0</v>
      </c>
      <c r="S129" s="4">
        <v>0</v>
      </c>
      <c r="T129" s="4">
        <v>0</v>
      </c>
      <c r="U129" s="4">
        <v>0</v>
      </c>
      <c r="V129" s="4">
        <v>0</v>
      </c>
      <c r="X129" s="4">
        <v>0</v>
      </c>
      <c r="Z129" s="4">
        <v>0</v>
      </c>
      <c r="AA129" s="4">
        <v>0</v>
      </c>
      <c r="AB129" s="4">
        <v>0</v>
      </c>
      <c r="AC129" s="4">
        <v>0</v>
      </c>
      <c r="AD129" s="4">
        <v>0</v>
      </c>
      <c r="AE129" s="4">
        <v>0</v>
      </c>
      <c r="AG129" s="4">
        <v>0</v>
      </c>
      <c r="AJ129" s="7">
        <f t="shared" ref="AJ129:AJ132" si="5">A129</f>
        <v>0</v>
      </c>
    </row>
    <row r="130" spans="1:36">
      <c r="A130" s="53">
        <f>SUM(C130:AH130)</f>
        <v>0</v>
      </c>
      <c r="B130" s="5" t="s">
        <v>537</v>
      </c>
      <c r="C130" s="4"/>
      <c r="D130" s="4"/>
      <c r="E130" s="4"/>
      <c r="F130" s="4"/>
      <c r="G130" s="4"/>
      <c r="H130" s="64"/>
      <c r="I130" s="4"/>
      <c r="J130" s="4"/>
      <c r="L130" s="4"/>
      <c r="M130" s="4"/>
      <c r="O130" s="4"/>
      <c r="P130" s="4"/>
      <c r="Q130" s="4"/>
      <c r="R130" s="4"/>
      <c r="S130" s="4"/>
      <c r="T130" s="4"/>
      <c r="U130" s="4"/>
      <c r="V130" s="4"/>
      <c r="X130" s="4"/>
      <c r="Z130" s="4"/>
      <c r="AA130" s="4"/>
      <c r="AB130" s="4"/>
      <c r="AC130" s="4"/>
      <c r="AD130" s="4"/>
      <c r="AE130" s="4"/>
      <c r="AG130" s="4"/>
      <c r="AJ130" s="7">
        <f t="shared" si="5"/>
        <v>0</v>
      </c>
    </row>
    <row r="131" spans="1:36">
      <c r="A131" s="53">
        <f>SUM(C131:AH131)</f>
        <v>0</v>
      </c>
      <c r="B131" s="5" t="s">
        <v>538</v>
      </c>
      <c r="C131" s="4"/>
      <c r="D131" s="4"/>
      <c r="E131" s="4"/>
      <c r="F131" s="4"/>
      <c r="G131" s="4"/>
      <c r="H131" s="64"/>
      <c r="I131" s="4"/>
      <c r="J131" s="4"/>
      <c r="L131" s="4"/>
      <c r="M131" s="4"/>
      <c r="O131" s="4"/>
      <c r="P131" s="4"/>
      <c r="Q131" s="4"/>
      <c r="R131" s="4"/>
      <c r="S131" s="4"/>
      <c r="T131" s="4"/>
      <c r="U131" s="4"/>
      <c r="V131" s="4"/>
      <c r="X131" s="4"/>
      <c r="Z131" s="4"/>
      <c r="AA131" s="4"/>
      <c r="AB131" s="4"/>
      <c r="AC131" s="4"/>
      <c r="AD131" s="4"/>
      <c r="AE131" s="4"/>
      <c r="AG131" s="4"/>
      <c r="AJ131" s="7">
        <f t="shared" si="5"/>
        <v>0</v>
      </c>
    </row>
    <row r="132" spans="1:36">
      <c r="A132" s="53">
        <f>SUM(C132:AH132)</f>
        <v>1900252</v>
      </c>
      <c r="B132" s="5" t="s">
        <v>10</v>
      </c>
      <c r="C132" s="4"/>
      <c r="D132" s="4">
        <v>0</v>
      </c>
      <c r="E132" s="4">
        <v>0</v>
      </c>
      <c r="F132" s="4">
        <v>0</v>
      </c>
      <c r="G132" s="4">
        <v>0</v>
      </c>
      <c r="H132" s="64">
        <v>1900252</v>
      </c>
      <c r="I132" s="4">
        <v>0</v>
      </c>
      <c r="J132" s="4">
        <v>0</v>
      </c>
      <c r="L132" s="4"/>
      <c r="M132" s="4"/>
      <c r="O132" s="4">
        <v>0</v>
      </c>
      <c r="P132" s="4">
        <v>0</v>
      </c>
      <c r="Q132" s="4">
        <v>0</v>
      </c>
      <c r="R132" s="4">
        <v>0</v>
      </c>
      <c r="S132" s="4">
        <v>0</v>
      </c>
      <c r="T132" s="4">
        <v>0</v>
      </c>
      <c r="U132" s="4">
        <v>0</v>
      </c>
      <c r="V132" s="4">
        <v>0</v>
      </c>
      <c r="X132" s="4">
        <v>0</v>
      </c>
      <c r="Z132" s="4">
        <v>0</v>
      </c>
      <c r="AA132" s="4">
        <v>0</v>
      </c>
      <c r="AB132" s="4">
        <v>0</v>
      </c>
      <c r="AC132" s="4">
        <v>0</v>
      </c>
      <c r="AD132" s="4">
        <v>0</v>
      </c>
      <c r="AE132" s="4">
        <v>0</v>
      </c>
      <c r="AG132" s="4">
        <v>0</v>
      </c>
      <c r="AJ132" s="7">
        <f t="shared" si="5"/>
        <v>1900252</v>
      </c>
    </row>
    <row r="133" spans="1:36">
      <c r="A133" s="55">
        <f>SUM(C133:AH133)</f>
        <v>3209289.2835097415</v>
      </c>
      <c r="B133" s="5" t="s">
        <v>11</v>
      </c>
      <c r="C133" s="4"/>
      <c r="D133" s="4">
        <v>0</v>
      </c>
      <c r="E133" s="4">
        <v>0</v>
      </c>
      <c r="F133" s="4">
        <v>0</v>
      </c>
      <c r="G133" s="4">
        <v>0</v>
      </c>
      <c r="H133" s="64">
        <v>3209289.2835097415</v>
      </c>
      <c r="I133" s="4">
        <v>0</v>
      </c>
      <c r="J133" s="4">
        <v>0</v>
      </c>
      <c r="L133" s="4"/>
      <c r="M133" s="4"/>
      <c r="O133" s="4">
        <v>0</v>
      </c>
      <c r="P133" s="4">
        <v>0</v>
      </c>
      <c r="Q133" s="4">
        <v>0</v>
      </c>
      <c r="R133" s="4">
        <v>0</v>
      </c>
      <c r="S133" s="4">
        <v>0</v>
      </c>
      <c r="T133" s="4">
        <v>0</v>
      </c>
      <c r="U133" s="4">
        <v>0</v>
      </c>
      <c r="V133" s="4">
        <v>0</v>
      </c>
      <c r="X133" s="4">
        <v>0</v>
      </c>
      <c r="Z133" s="4">
        <v>0</v>
      </c>
      <c r="AA133" s="4">
        <v>0</v>
      </c>
      <c r="AB133" s="4">
        <v>0</v>
      </c>
      <c r="AC133" s="4">
        <v>0</v>
      </c>
      <c r="AD133" s="4">
        <v>0</v>
      </c>
      <c r="AE133" s="4">
        <v>0</v>
      </c>
      <c r="AG133" s="4">
        <v>0</v>
      </c>
      <c r="AJ133" s="7">
        <f>A133</f>
        <v>3209289.2835097415</v>
      </c>
    </row>
    <row r="134" spans="1:36">
      <c r="A134" s="55">
        <f>SUM(C134:AH134)</f>
        <v>3377641.1970574413</v>
      </c>
      <c r="B134" s="5" t="s">
        <v>12</v>
      </c>
      <c r="C134" s="4"/>
      <c r="D134" s="4">
        <v>0</v>
      </c>
      <c r="E134" s="4">
        <v>0</v>
      </c>
      <c r="F134" s="4">
        <v>0</v>
      </c>
      <c r="G134" s="4">
        <v>0</v>
      </c>
      <c r="H134" s="64">
        <v>3377641.1970574413</v>
      </c>
      <c r="I134" s="4">
        <v>0</v>
      </c>
      <c r="J134" s="4">
        <v>0</v>
      </c>
      <c r="L134" s="4"/>
      <c r="M134" s="4"/>
      <c r="O134" s="4">
        <v>0</v>
      </c>
      <c r="P134" s="4">
        <v>0</v>
      </c>
      <c r="Q134" s="4">
        <v>0</v>
      </c>
      <c r="R134" s="4">
        <v>0</v>
      </c>
      <c r="S134" s="4">
        <v>0</v>
      </c>
      <c r="T134" s="4">
        <v>0</v>
      </c>
      <c r="U134" s="4">
        <v>0</v>
      </c>
      <c r="V134" s="4">
        <v>0</v>
      </c>
      <c r="X134" s="4">
        <v>0</v>
      </c>
      <c r="Z134" s="4">
        <v>0</v>
      </c>
      <c r="AA134" s="4">
        <v>0</v>
      </c>
      <c r="AB134" s="4">
        <v>0</v>
      </c>
      <c r="AC134" s="4">
        <v>0</v>
      </c>
      <c r="AD134" s="4">
        <v>0</v>
      </c>
      <c r="AE134" s="4">
        <v>0</v>
      </c>
      <c r="AG134" s="4">
        <v>0</v>
      </c>
      <c r="AJ134" s="7">
        <f>A134</f>
        <v>3377641.1970574413</v>
      </c>
    </row>
    <row r="135" spans="1:36">
      <c r="A135" s="55">
        <f>SUM(C135:AH135)</f>
        <v>0</v>
      </c>
      <c r="B135" s="5" t="s">
        <v>13</v>
      </c>
      <c r="C135" s="4"/>
      <c r="D135" s="4">
        <v>0</v>
      </c>
      <c r="E135" s="4">
        <v>0</v>
      </c>
      <c r="F135" s="4">
        <v>0</v>
      </c>
      <c r="G135" s="4">
        <v>0</v>
      </c>
      <c r="H135" s="64">
        <v>0</v>
      </c>
      <c r="I135" s="4">
        <v>0</v>
      </c>
      <c r="J135" s="4">
        <v>0</v>
      </c>
      <c r="L135" s="4"/>
      <c r="M135" s="4"/>
      <c r="O135" s="4">
        <v>0</v>
      </c>
      <c r="P135" s="4">
        <v>0</v>
      </c>
      <c r="Q135" s="4">
        <v>0</v>
      </c>
      <c r="R135" s="4">
        <v>0</v>
      </c>
      <c r="S135" s="4">
        <v>0</v>
      </c>
      <c r="T135" s="4">
        <v>0</v>
      </c>
      <c r="U135" s="4">
        <v>0</v>
      </c>
      <c r="V135" s="4">
        <v>0</v>
      </c>
      <c r="X135" s="4">
        <v>0</v>
      </c>
      <c r="Z135" s="4">
        <v>0</v>
      </c>
      <c r="AA135" s="4">
        <v>0</v>
      </c>
      <c r="AB135" s="4">
        <v>0</v>
      </c>
      <c r="AC135" s="4">
        <v>0</v>
      </c>
      <c r="AD135" s="4">
        <v>0</v>
      </c>
      <c r="AE135" s="4">
        <v>0</v>
      </c>
      <c r="AG135" s="4">
        <v>0</v>
      </c>
      <c r="AJ135" s="7">
        <f>A135</f>
        <v>0</v>
      </c>
    </row>
    <row r="136" spans="1:36">
      <c r="A136" s="55">
        <f>SUM(C136:AH136)</f>
        <v>2725266</v>
      </c>
      <c r="B136" s="5" t="s">
        <v>14</v>
      </c>
      <c r="C136" s="4"/>
      <c r="D136" s="4">
        <v>0</v>
      </c>
      <c r="E136" s="4">
        <v>0</v>
      </c>
      <c r="F136" s="4">
        <v>0</v>
      </c>
      <c r="G136" s="4">
        <v>0</v>
      </c>
      <c r="H136" s="64">
        <v>2725266</v>
      </c>
      <c r="I136" s="4">
        <v>0</v>
      </c>
      <c r="J136" s="4">
        <v>0</v>
      </c>
      <c r="L136" s="4"/>
      <c r="M136" s="4"/>
      <c r="O136" s="4">
        <v>0</v>
      </c>
      <c r="P136" s="4">
        <v>0</v>
      </c>
      <c r="Q136" s="4">
        <v>0</v>
      </c>
      <c r="R136" s="4">
        <v>0</v>
      </c>
      <c r="S136" s="4">
        <v>0</v>
      </c>
      <c r="T136" s="4">
        <v>0</v>
      </c>
      <c r="U136" s="4">
        <v>0</v>
      </c>
      <c r="V136" s="4">
        <v>0</v>
      </c>
      <c r="X136" s="4">
        <v>0</v>
      </c>
      <c r="Z136" s="4">
        <v>0</v>
      </c>
      <c r="AA136" s="4">
        <v>0</v>
      </c>
      <c r="AB136" s="4">
        <v>0</v>
      </c>
      <c r="AC136" s="4">
        <v>0</v>
      </c>
      <c r="AD136" s="4">
        <v>0</v>
      </c>
      <c r="AE136" s="4">
        <v>0</v>
      </c>
      <c r="AG136" s="4">
        <v>0</v>
      </c>
      <c r="AJ136" s="7">
        <f>A136</f>
        <v>2725266</v>
      </c>
    </row>
    <row r="137" spans="1:36">
      <c r="A137" s="55">
        <f>SUM(C137:AH137)</f>
        <v>2725266</v>
      </c>
      <c r="B137" s="5" t="s">
        <v>15</v>
      </c>
      <c r="C137" s="4"/>
      <c r="D137" s="4">
        <v>0</v>
      </c>
      <c r="E137" s="4">
        <v>0</v>
      </c>
      <c r="F137" s="4">
        <v>0</v>
      </c>
      <c r="G137" s="4">
        <v>0</v>
      </c>
      <c r="H137" s="64">
        <v>2725266</v>
      </c>
      <c r="I137" s="4">
        <v>0</v>
      </c>
      <c r="J137" s="4">
        <v>0</v>
      </c>
      <c r="L137" s="4"/>
      <c r="M137" s="4"/>
      <c r="O137" s="4">
        <v>0</v>
      </c>
      <c r="P137" s="4">
        <v>0</v>
      </c>
      <c r="Q137" s="4">
        <v>0</v>
      </c>
      <c r="R137" s="4">
        <v>0</v>
      </c>
      <c r="S137" s="4">
        <v>0</v>
      </c>
      <c r="T137" s="4">
        <v>0</v>
      </c>
      <c r="U137" s="4">
        <v>0</v>
      </c>
      <c r="V137" s="4">
        <v>0</v>
      </c>
      <c r="X137" s="4">
        <v>0</v>
      </c>
      <c r="Z137" s="4">
        <v>0</v>
      </c>
      <c r="AA137" s="4">
        <v>0</v>
      </c>
      <c r="AB137" s="4">
        <v>0</v>
      </c>
      <c r="AC137" s="4">
        <v>0</v>
      </c>
      <c r="AD137" s="4">
        <v>0</v>
      </c>
      <c r="AE137" s="4">
        <v>0</v>
      </c>
      <c r="AG137" s="4">
        <v>0</v>
      </c>
      <c r="AJ137" s="7">
        <f>A137</f>
        <v>2725266</v>
      </c>
    </row>
    <row r="138" spans="1:36">
      <c r="A138" s="55">
        <f>SUM(C138:AH138)</f>
        <v>3538458</v>
      </c>
      <c r="B138" s="5" t="s">
        <v>16</v>
      </c>
      <c r="C138" s="4"/>
      <c r="D138" s="4">
        <v>0</v>
      </c>
      <c r="E138" s="4">
        <v>0</v>
      </c>
      <c r="F138" s="4">
        <v>0</v>
      </c>
      <c r="G138" s="4">
        <v>0</v>
      </c>
      <c r="H138" s="64">
        <v>3538458</v>
      </c>
      <c r="I138" s="4">
        <v>0</v>
      </c>
      <c r="J138" s="4">
        <v>0</v>
      </c>
      <c r="L138" s="4"/>
      <c r="M138" s="4"/>
      <c r="O138" s="4">
        <v>0</v>
      </c>
      <c r="P138" s="4">
        <v>0</v>
      </c>
      <c r="Q138" s="4">
        <v>0</v>
      </c>
      <c r="R138" s="4">
        <v>0</v>
      </c>
      <c r="S138" s="4">
        <v>0</v>
      </c>
      <c r="T138" s="4">
        <v>0</v>
      </c>
      <c r="U138" s="4">
        <v>0</v>
      </c>
      <c r="V138" s="4">
        <v>0</v>
      </c>
      <c r="X138" s="4">
        <v>0</v>
      </c>
      <c r="Z138" s="4">
        <v>0</v>
      </c>
      <c r="AA138" s="4">
        <v>0</v>
      </c>
      <c r="AB138" s="4">
        <v>0</v>
      </c>
      <c r="AC138" s="4">
        <v>0</v>
      </c>
      <c r="AD138" s="4">
        <v>0</v>
      </c>
      <c r="AE138" s="4">
        <v>0</v>
      </c>
      <c r="AG138" s="4">
        <v>0</v>
      </c>
      <c r="AJ138" s="7">
        <f>A138</f>
        <v>3538458</v>
      </c>
    </row>
    <row r="139" spans="1:36">
      <c r="A139" s="55">
        <f>SUM(C139:AH139)</f>
        <v>145189798.1054973</v>
      </c>
      <c r="B139" s="5" t="s">
        <v>101</v>
      </c>
      <c r="C139" s="4"/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  <c r="J139" s="4">
        <v>0</v>
      </c>
      <c r="L139" s="4"/>
      <c r="M139" s="4"/>
      <c r="O139" s="4">
        <v>0</v>
      </c>
      <c r="P139" s="4">
        <v>0</v>
      </c>
      <c r="Q139" s="4">
        <v>0</v>
      </c>
      <c r="R139" s="4">
        <v>0</v>
      </c>
      <c r="S139" s="4">
        <v>0</v>
      </c>
      <c r="T139" s="4">
        <v>0</v>
      </c>
      <c r="U139" s="4">
        <v>0</v>
      </c>
      <c r="V139" s="4">
        <v>0</v>
      </c>
      <c r="X139" s="64">
        <v>145189798.1054973</v>
      </c>
      <c r="Z139" s="4">
        <v>0</v>
      </c>
      <c r="AA139" s="4">
        <v>0</v>
      </c>
      <c r="AB139" s="4">
        <v>0</v>
      </c>
      <c r="AC139" s="4">
        <v>0</v>
      </c>
      <c r="AD139" s="4">
        <v>0</v>
      </c>
      <c r="AE139" s="4">
        <v>0</v>
      </c>
      <c r="AG139" s="4">
        <v>0</v>
      </c>
      <c r="AJ139" s="7">
        <f>A139</f>
        <v>145189798.1054973</v>
      </c>
    </row>
    <row r="140" spans="1:36">
      <c r="A140" s="59">
        <f>SUM(C140:AH140)</f>
        <v>40599251.656344704</v>
      </c>
      <c r="B140" s="5" t="s">
        <v>525</v>
      </c>
      <c r="C140" s="4"/>
      <c r="D140" s="4">
        <v>0</v>
      </c>
      <c r="E140" s="4">
        <v>0</v>
      </c>
      <c r="F140" s="4">
        <v>0</v>
      </c>
      <c r="G140" s="4">
        <v>0</v>
      </c>
      <c r="H140" s="4">
        <v>0</v>
      </c>
      <c r="I140" s="4"/>
      <c r="J140" s="4"/>
      <c r="L140" s="4"/>
      <c r="M140" s="67"/>
      <c r="O140" s="64">
        <v>675067</v>
      </c>
      <c r="P140" s="64">
        <v>182524</v>
      </c>
      <c r="Q140" s="64">
        <v>53500</v>
      </c>
      <c r="R140" s="64">
        <v>883265.64675897558</v>
      </c>
      <c r="S140" s="64">
        <v>0</v>
      </c>
      <c r="T140" s="64">
        <v>8983176.9713565893</v>
      </c>
      <c r="U140" s="64">
        <v>602206.1978940405</v>
      </c>
      <c r="V140" s="64">
        <v>971692.84</v>
      </c>
      <c r="W140" s="66"/>
      <c r="X140" s="64">
        <v>0</v>
      </c>
      <c r="Y140" s="66"/>
      <c r="Z140" s="64">
        <v>0</v>
      </c>
      <c r="AA140" s="64">
        <v>1959948.5227359999</v>
      </c>
      <c r="AB140" s="64">
        <v>307986.92000000004</v>
      </c>
      <c r="AC140" s="64">
        <v>603200</v>
      </c>
      <c r="AD140" s="64">
        <v>1915756.88356</v>
      </c>
      <c r="AE140" s="64">
        <v>0</v>
      </c>
      <c r="AF140" s="66"/>
      <c r="AG140" s="64">
        <v>23460926.674039099</v>
      </c>
      <c r="AH140" s="66"/>
      <c r="AJ140" s="7">
        <f>A140</f>
        <v>40599251.656344704</v>
      </c>
    </row>
    <row r="141" spans="1:36">
      <c r="A141" s="53">
        <f>SUM(C141:AH141)</f>
        <v>0</v>
      </c>
      <c r="B141" s="5"/>
      <c r="C141" s="4"/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  <c r="J141" s="4">
        <v>0</v>
      </c>
      <c r="L141" s="4">
        <v>0</v>
      </c>
      <c r="M141" s="4">
        <v>0</v>
      </c>
      <c r="O141" s="4">
        <v>0</v>
      </c>
      <c r="P141" s="4">
        <v>0</v>
      </c>
      <c r="Q141" s="4">
        <v>0</v>
      </c>
      <c r="R141" s="4">
        <v>0</v>
      </c>
      <c r="S141" s="4">
        <v>0</v>
      </c>
      <c r="T141" s="4"/>
      <c r="U141" s="4">
        <v>0</v>
      </c>
      <c r="V141" s="4">
        <v>0</v>
      </c>
      <c r="X141" s="4">
        <v>0</v>
      </c>
      <c r="Z141" s="4">
        <v>0</v>
      </c>
      <c r="AA141" s="4">
        <v>0</v>
      </c>
      <c r="AB141" s="4">
        <v>0</v>
      </c>
      <c r="AC141" s="4">
        <v>0</v>
      </c>
      <c r="AD141" s="4">
        <v>0</v>
      </c>
      <c r="AE141" s="4">
        <v>0</v>
      </c>
      <c r="AG141" s="4"/>
      <c r="AJ141" s="7">
        <f>A141</f>
        <v>0</v>
      </c>
    </row>
    <row r="142" spans="1:36">
      <c r="B142" s="1"/>
      <c r="C142" s="2">
        <f t="shared" ref="C142:J142" si="6">SUM(C5:C141)</f>
        <v>0</v>
      </c>
      <c r="D142" s="2">
        <f t="shared" si="6"/>
        <v>3192449.1795999999</v>
      </c>
      <c r="E142" s="2">
        <f t="shared" si="6"/>
        <v>217348135.16284469</v>
      </c>
      <c r="F142" s="2">
        <f t="shared" si="6"/>
        <v>704311654.13946462</v>
      </c>
      <c r="G142" s="2">
        <f t="shared" si="6"/>
        <v>19789017.272166468</v>
      </c>
      <c r="H142" s="2">
        <f t="shared" si="6"/>
        <v>29939703.480567183</v>
      </c>
      <c r="I142" s="2">
        <f t="shared" si="6"/>
        <v>147658</v>
      </c>
      <c r="J142" s="2">
        <f t="shared" si="6"/>
        <v>4796855.374022115</v>
      </c>
      <c r="K142" s="7"/>
      <c r="L142" s="2">
        <f>SUM(L5:L141)</f>
        <v>0</v>
      </c>
      <c r="M142" s="2">
        <f>SUM(M5:M141)</f>
        <v>0</v>
      </c>
      <c r="O142" s="2">
        <f t="shared" ref="O142:V142" si="7">SUM(O5:O141)</f>
        <v>755516</v>
      </c>
      <c r="P142" s="2">
        <f t="shared" si="7"/>
        <v>182524</v>
      </c>
      <c r="Q142" s="2">
        <f t="shared" si="7"/>
        <v>394087</v>
      </c>
      <c r="R142" s="2">
        <f t="shared" si="7"/>
        <v>1131683.3167589756</v>
      </c>
      <c r="S142" s="2">
        <f t="shared" si="7"/>
        <v>921225</v>
      </c>
      <c r="T142" s="2">
        <f t="shared" si="7"/>
        <v>11941354.971356589</v>
      </c>
      <c r="U142" s="2">
        <f t="shared" si="7"/>
        <v>1111360.7038232726</v>
      </c>
      <c r="V142" s="2">
        <f t="shared" si="7"/>
        <v>971692.84</v>
      </c>
      <c r="X142" s="2">
        <f>SUM(X5:X141)</f>
        <v>260857969.96870789</v>
      </c>
      <c r="Z142" s="2">
        <f t="shared" ref="Z142:AE142" si="8">SUM(Z5:Z141)</f>
        <v>3920813.6</v>
      </c>
      <c r="AA142" s="2">
        <f t="shared" si="8"/>
        <v>50899929.484544493</v>
      </c>
      <c r="AB142" s="2">
        <f t="shared" si="8"/>
        <v>7011207.0799999908</v>
      </c>
      <c r="AC142" s="2">
        <f t="shared" si="8"/>
        <v>1084140</v>
      </c>
      <c r="AD142" s="2">
        <f t="shared" si="8"/>
        <v>3166337.88356</v>
      </c>
      <c r="AE142" s="2">
        <f t="shared" si="8"/>
        <v>952746.75</v>
      </c>
      <c r="AG142" s="2">
        <f>SUM(AG5:AG141)</f>
        <v>23670708.674039099</v>
      </c>
      <c r="AJ142" s="45">
        <f>SUM(AJ5:AJ141)</f>
        <v>1348498769.8814549</v>
      </c>
    </row>
    <row r="143" spans="1:36">
      <c r="B143" s="1" t="s">
        <v>560</v>
      </c>
      <c r="C143" s="2"/>
      <c r="D143" s="2"/>
      <c r="E143" s="2"/>
      <c r="F143" s="2"/>
      <c r="G143" s="2"/>
      <c r="H143" s="2"/>
      <c r="I143" s="2"/>
      <c r="J143" s="2"/>
      <c r="K143" s="7"/>
      <c r="L143" s="2"/>
      <c r="M143" s="2"/>
      <c r="O143" s="2"/>
      <c r="P143" s="2"/>
      <c r="Q143" s="2"/>
      <c r="R143" s="2"/>
      <c r="S143" s="2"/>
      <c r="T143" s="2"/>
      <c r="U143" s="2"/>
      <c r="V143" s="2"/>
      <c r="X143" s="2"/>
      <c r="Z143" s="2"/>
      <c r="AA143" s="2"/>
      <c r="AB143" s="2"/>
      <c r="AC143" s="2"/>
      <c r="AD143" s="2"/>
      <c r="AE143" s="2"/>
      <c r="AG143" s="2"/>
      <c r="AJ143" s="45">
        <f>C152</f>
        <v>292309931.22000003</v>
      </c>
    </row>
    <row r="144" spans="1:36">
      <c r="B144" s="1"/>
      <c r="C144" s="2"/>
      <c r="D144" s="2"/>
      <c r="E144" s="2"/>
      <c r="F144" s="2"/>
      <c r="G144" s="2"/>
      <c r="H144" s="2"/>
      <c r="I144" s="2"/>
      <c r="J144" s="2"/>
      <c r="K144" s="7"/>
      <c r="L144" s="2"/>
      <c r="M144" s="2"/>
      <c r="O144" s="2"/>
      <c r="P144" s="2"/>
      <c r="Q144" s="2"/>
      <c r="R144" s="2"/>
      <c r="S144" s="2"/>
      <c r="T144" s="2"/>
      <c r="U144" s="2"/>
      <c r="V144" s="2"/>
      <c r="X144" s="2"/>
      <c r="Z144" s="2"/>
      <c r="AA144" s="2"/>
      <c r="AB144" s="2"/>
      <c r="AC144" s="2"/>
      <c r="AD144" s="2"/>
      <c r="AE144" s="2"/>
      <c r="AG144" s="2"/>
      <c r="AJ144" s="45"/>
    </row>
    <row r="145" spans="1:39">
      <c r="B145" s="1"/>
      <c r="C145" s="2"/>
      <c r="D145" s="2"/>
      <c r="E145" s="2"/>
      <c r="F145" s="2"/>
      <c r="G145" s="2"/>
      <c r="H145" s="2"/>
      <c r="I145" s="2"/>
      <c r="J145" s="2"/>
      <c r="K145" s="7"/>
      <c r="L145" s="2"/>
      <c r="M145" s="2"/>
      <c r="O145" s="2"/>
      <c r="P145" s="2"/>
      <c r="Q145" s="2"/>
      <c r="R145" s="2"/>
      <c r="S145" s="2"/>
      <c r="T145" s="2"/>
      <c r="U145" s="2"/>
      <c r="V145" s="2"/>
      <c r="X145" s="2"/>
      <c r="Z145" s="2"/>
      <c r="AA145" s="2"/>
      <c r="AB145" s="2"/>
      <c r="AC145" s="2"/>
      <c r="AD145" s="2"/>
      <c r="AE145" s="2"/>
      <c r="AG145" s="2"/>
      <c r="AJ145" s="45">
        <f>SUM(AJ142:AJ144)</f>
        <v>1640808701.101455</v>
      </c>
    </row>
    <row r="147" spans="1:39">
      <c r="B147" s="13" t="s">
        <v>95</v>
      </c>
      <c r="C147" s="14"/>
      <c r="D147" s="43"/>
      <c r="AJ147" s="4"/>
    </row>
    <row r="148" spans="1:39">
      <c r="A148" s="54"/>
      <c r="B148" s="89" t="s">
        <v>94</v>
      </c>
      <c r="C148" s="15">
        <f>SUM(C5:AH123)-SUM(H5:H123)-SUM(C5:C123)</f>
        <v>1132770016.6390457</v>
      </c>
      <c r="D148" s="78"/>
      <c r="E148" s="79" t="s">
        <v>559</v>
      </c>
      <c r="F148" s="80">
        <f>SUM(A5:A123)</f>
        <v>1145233547.6390457</v>
      </c>
      <c r="G148" s="73"/>
      <c r="H148" s="74"/>
      <c r="I148" s="73"/>
      <c r="J148" s="73"/>
      <c r="AJ148" s="24"/>
      <c r="AL148" s="7">
        <f>H148</f>
        <v>0</v>
      </c>
      <c r="AM148" s="7"/>
    </row>
    <row r="149" spans="1:39">
      <c r="B149" s="89" t="s">
        <v>96</v>
      </c>
      <c r="C149" s="15">
        <f>+H142</f>
        <v>29939703.480567183</v>
      </c>
      <c r="D149" s="78" t="s">
        <v>528</v>
      </c>
      <c r="E149" s="79" t="s">
        <v>532</v>
      </c>
      <c r="F149" s="81">
        <f>-SUM(H5:H8)</f>
        <v>-12463531</v>
      </c>
      <c r="G149" s="73"/>
      <c r="H149" s="73"/>
      <c r="I149" s="73"/>
      <c r="J149" s="73"/>
      <c r="AJ149" s="24"/>
    </row>
    <row r="150" spans="1:39">
      <c r="B150" s="89" t="s">
        <v>97</v>
      </c>
      <c r="C150" s="15">
        <f>X139</f>
        <v>145189798.1054973</v>
      </c>
      <c r="D150" s="78" t="s">
        <v>528</v>
      </c>
      <c r="E150" s="79" t="s">
        <v>536</v>
      </c>
      <c r="F150" s="81">
        <f>-SUM(C5:C103)</f>
        <v>0</v>
      </c>
      <c r="G150" s="73"/>
      <c r="H150" s="73"/>
      <c r="I150" s="73"/>
      <c r="J150" s="73"/>
      <c r="AJ150" s="24"/>
    </row>
    <row r="151" spans="1:39">
      <c r="B151" s="14" t="s">
        <v>98</v>
      </c>
      <c r="C151" s="15">
        <f>A140</f>
        <v>40599251.656344704</v>
      </c>
      <c r="D151" s="78" t="s">
        <v>25</v>
      </c>
      <c r="E151" s="79" t="s">
        <v>529</v>
      </c>
      <c r="F151" s="81">
        <f>SUM(H5:H141)</f>
        <v>29939703.480567183</v>
      </c>
      <c r="G151" s="73"/>
      <c r="H151" s="74"/>
      <c r="I151" s="73"/>
      <c r="J151" s="73"/>
      <c r="AJ151" s="24"/>
    </row>
    <row r="152" spans="1:39">
      <c r="B152" s="14" t="s">
        <v>99</v>
      </c>
      <c r="C152" s="15">
        <f>'Policy for Stations'!C133</f>
        <v>292309931.22000003</v>
      </c>
      <c r="D152" s="78" t="s">
        <v>25</v>
      </c>
      <c r="E152" s="79" t="s">
        <v>530</v>
      </c>
      <c r="F152" s="81">
        <f>A139</f>
        <v>145189798.1054973</v>
      </c>
      <c r="G152" s="73"/>
      <c r="H152" s="74"/>
      <c r="I152" s="73"/>
      <c r="J152" s="73"/>
      <c r="AJ152" s="24"/>
    </row>
    <row r="153" spans="1:39">
      <c r="B153" s="14" t="s">
        <v>526</v>
      </c>
      <c r="C153" s="15">
        <f>L142</f>
        <v>0</v>
      </c>
      <c r="D153" s="78" t="s">
        <v>25</v>
      </c>
      <c r="E153" s="79" t="s">
        <v>531</v>
      </c>
      <c r="F153" s="81">
        <f>+A140</f>
        <v>40599251.656344704</v>
      </c>
      <c r="G153" s="73"/>
      <c r="H153" s="74"/>
      <c r="I153" s="73"/>
      <c r="J153" s="74"/>
      <c r="AJ153" s="24"/>
    </row>
    <row r="154" spans="1:39">
      <c r="B154" s="14" t="s">
        <v>527</v>
      </c>
      <c r="C154" s="15">
        <f>M142</f>
        <v>0</v>
      </c>
      <c r="D154" s="78" t="s">
        <v>528</v>
      </c>
      <c r="E154" s="79" t="s">
        <v>533</v>
      </c>
      <c r="F154" s="81">
        <f>-SUM(L5:L141)</f>
        <v>0</v>
      </c>
      <c r="G154" s="73"/>
      <c r="H154" s="73"/>
      <c r="I154" s="73"/>
      <c r="J154" s="73"/>
      <c r="AJ154" s="24"/>
    </row>
    <row r="155" spans="1:39">
      <c r="B155" s="13" t="s">
        <v>100</v>
      </c>
      <c r="C155" s="16">
        <f>SUM(C148:C152)-SUM(C153:C154)</f>
        <v>1640808701.101455</v>
      </c>
      <c r="D155" s="78" t="s">
        <v>528</v>
      </c>
      <c r="E155" s="79" t="s">
        <v>534</v>
      </c>
      <c r="F155" s="81">
        <f>-SUM(M5:M141)</f>
        <v>0</v>
      </c>
      <c r="G155" s="73"/>
      <c r="H155" s="73"/>
      <c r="I155" s="73"/>
      <c r="J155" s="73"/>
      <c r="AJ155" s="77"/>
    </row>
    <row r="156" spans="1:39">
      <c r="D156" s="82"/>
      <c r="E156" s="83" t="s">
        <v>535</v>
      </c>
      <c r="F156" s="80">
        <f>C152</f>
        <v>292309931.22000003</v>
      </c>
      <c r="G156" s="75"/>
      <c r="H156" s="76"/>
      <c r="I156" s="73"/>
      <c r="J156" s="73"/>
      <c r="AJ156" s="71"/>
    </row>
    <row r="157" spans="1:39">
      <c r="C157" s="4"/>
      <c r="D157" s="84"/>
      <c r="E157" s="83"/>
      <c r="F157" s="85"/>
      <c r="G157" s="73"/>
      <c r="H157" s="73"/>
      <c r="I157" s="73"/>
      <c r="J157" s="73"/>
      <c r="AJ157" s="72"/>
    </row>
    <row r="158" spans="1:39">
      <c r="A158" s="53"/>
      <c r="C158" s="4"/>
      <c r="D158" s="84"/>
      <c r="E158" s="83"/>
      <c r="F158" s="85"/>
      <c r="G158" s="73"/>
      <c r="H158" s="73"/>
      <c r="I158" s="73"/>
      <c r="J158" s="73"/>
      <c r="AJ158" s="71"/>
    </row>
    <row r="159" spans="1:39">
      <c r="A159" s="60"/>
      <c r="D159" s="86"/>
      <c r="E159" s="87"/>
      <c r="F159" s="88">
        <f>SUM(F148:F158)</f>
        <v>1640808701.101455</v>
      </c>
      <c r="G159" s="73"/>
      <c r="H159" s="76"/>
      <c r="I159" s="73"/>
      <c r="J159" s="73"/>
    </row>
    <row r="160" spans="1:39">
      <c r="A160" s="53"/>
      <c r="D160" s="62"/>
      <c r="E160" s="63"/>
      <c r="H160" s="11"/>
    </row>
    <row r="161" spans="1:33">
      <c r="A161" s="53"/>
      <c r="D161" s="62"/>
      <c r="E161" s="63"/>
      <c r="F161" s="11"/>
    </row>
    <row r="162" spans="1:33">
      <c r="A162" s="60"/>
      <c r="D162" s="62"/>
      <c r="E162" s="63"/>
    </row>
    <row r="163" spans="1:33">
      <c r="A163" s="61"/>
      <c r="D163" s="62"/>
      <c r="E163" s="63"/>
    </row>
    <row r="164" spans="1:33">
      <c r="A164" s="53"/>
      <c r="D164" s="62"/>
    </row>
    <row r="165" spans="1:33">
      <c r="A165" s="61"/>
      <c r="D165" s="62"/>
    </row>
    <row r="166" spans="1:33">
      <c r="D166" s="62"/>
    </row>
    <row r="167" spans="1:33">
      <c r="D167" s="62"/>
    </row>
    <row r="169" spans="1:33">
      <c r="C169" s="7"/>
      <c r="D169" s="7"/>
      <c r="E169" s="7"/>
      <c r="F169" s="7"/>
      <c r="G169" s="7"/>
      <c r="H169" s="7"/>
      <c r="I169" s="7"/>
      <c r="J169" s="7"/>
      <c r="L169" s="7"/>
      <c r="M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Z169" s="7"/>
      <c r="AA169" s="7"/>
      <c r="AB169" s="7"/>
      <c r="AC169" s="7"/>
      <c r="AD169" s="7"/>
      <c r="AE169" s="7"/>
      <c r="AG169" s="7"/>
    </row>
    <row r="174" spans="1:33">
      <c r="C174" s="11"/>
    </row>
  </sheetData>
  <mergeCells count="4">
    <mergeCell ref="C3:J3"/>
    <mergeCell ref="L3:M3"/>
    <mergeCell ref="O3:V3"/>
    <mergeCell ref="Z3:AE3"/>
  </mergeCells>
  <printOptions horizontalCentered="1"/>
  <pageMargins left="0.70866141732283472" right="0.70866141732283472" top="0.74803149606299213" bottom="0.35433070866141736" header="0.31496062992125984" footer="0.31496062992125984"/>
  <pageSetup paperSize="9" scale="99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Policy for Pipeline</vt:lpstr>
      <vt:lpstr>Policy for Pipeline_floater</vt:lpstr>
      <vt:lpstr>Policy for Pipeline -Std-Old</vt:lpstr>
      <vt:lpstr>Policy for Pipeline -Std</vt:lpstr>
      <vt:lpstr>Policy for Stations</vt:lpstr>
      <vt:lpstr>Policy for Burglary</vt:lpstr>
      <vt:lpstr>'Policy for Pipeline -Std'!Print_Area</vt:lpstr>
      <vt:lpstr>'Policy for Pipeline -Std-Old'!Print_Area</vt:lpstr>
      <vt:lpstr>'Policy for Pipeline_floater'!Print_Area</vt:lpstr>
      <vt:lpstr>'Policy for Stations'!Print_Titles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2024-05-16T12:08:03Z</dcterms:modified>
</cp:coreProperties>
</file>